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ТАРИФНОЕ СОГЛАШЕНИЕ НА 2024 ГОД\Тарифное соглашение на 2024 год от 26.01.2024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4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2024 '!$A$11:$M$13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2024 '!$8:$10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2024 '!$B$1:$M$13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I13" i="6" l="1"/>
  <c r="K13" i="6" s="1"/>
  <c r="L13" i="6" s="1"/>
  <c r="I12" i="6"/>
  <c r="K12" i="6" s="1"/>
  <c r="L12" i="6" s="1"/>
  <c r="M13" i="6" l="1"/>
  <c r="M12" i="6"/>
  <c r="D16" i="20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<sst xmlns="http://schemas.openxmlformats.org/spreadsheetml/2006/main" count="139" uniqueCount="72">
  <si>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</si>
  <si>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</si>
  <si>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</si>
  <si>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</si>
  <si>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</si>
  <si>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</si>
  <si>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</si>
  <si>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</si>
  <si>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</si>
  <si>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</si>
  <si>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</si>
  <si>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</si>
  <si>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</si>
  <si>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</si>
  <si>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</si>
  <si>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</si>
  <si>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</si>
  <si>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</si>
  <si>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</si>
  <si>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</si>
  <si>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</si>
  <si>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</si>
  <si>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</si>
  <si>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</si>
  <si>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</si>
  <si>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</si>
  <si>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</si>
  <si>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</si>
  <si>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</si>
  <si>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</si>
  <si>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</si>
  <si>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</si>
  <si>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</si>
  <si>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</si>
  <si>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</si>
  <si>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</si>
  <si>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</si>
  <si>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</si>
  <si>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</si>
  <si>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</si>
  <si>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</si>
  <si>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</si>
  <si>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</si>
  <si>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</si>
  <si>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</si>
  <si>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</si>
  <si>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</si>
  <si>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</si>
  <si>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</si>
  <si>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</si>
  <si>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</si>
  <si>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</si>
  <si>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</si>
  <si>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</si>
  <si>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</si>
  <si>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</si>
  <si>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</si>
  <si>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Приложение № 7</t>
  </si>
  <si>
    <t>Подушевой норматив финасирования 
СМП                          (на месяц)</t>
  </si>
  <si>
    <t>ГБУЗ "Магаданская областная больница"</t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</si>
  <si>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</si>
  <si>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</si>
  <si>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</si>
  <si>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РФ</t>
  </si>
  <si>
    <t>Коэффициенты дифференциации, участвующие дифференцированного подушевого норматива финансирования скорой медицинской помощи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</si>
  <si>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</si>
  <si>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t>от "26" января 2024 года</t>
  </si>
  <si>
    <t>к Тарифному соглашению на 2024 год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</si>
  <si>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(вступает в силу с 01 января 2024 года)</t>
  </si>
  <si>
    <t>Численность прикрепленных, застрахованных лиц                                              на 01.01.2023 (чел.)</t>
  </si>
  <si>
    <t>Ежемесячный объем финансового обеспечения  медицинской организации, оказывающей СМП по подушевому финансированию с 01.01.2024</t>
  </si>
  <si>
    <r>
      <t>КД</t>
    </r>
    <r>
      <rPr>
        <b/>
        <sz val="11"/>
        <rFont val="Times New Roman"/>
        <family val="1"/>
        <charset val="204"/>
      </rPr>
      <t>ЗП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</si>
</sst>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_-* #,##0.000000_р_._-;\-* #,##0.000000_р_._-;_-* &quot;-&quot;??_р_._-;_-@_-"/>
    <numFmt numFmtId="173" formatCode="#,##0.000000"/>
    <numFmt numFmtId="174" formatCode="0.0000"/>
    <numFmt numFmtId="175" formatCode="#,##0.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5" fillId="2" borderId="0" xfId="1" applyFont="1" applyFill="1" applyAlignment="1">
      <alignment horizontal="center"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4" fontId="13" fillId="2" borderId="1" xfId="1" applyNumberFormat="1" applyFont="1" applyFill="1" applyBorder="1" applyAlignment="1">
      <alignment wrapText="1"/>
    </xf>
    <xf numFmtId="174" fontId="13" fillId="2" borderId="0" xfId="1" applyNumberFormat="1" applyFont="1" applyFill="1" applyBorder="1" applyAlignment="1">
      <alignment vertical="center" wrapText="1"/>
    </xf>
    <xf numFmtId="3" fontId="18" fillId="2" borderId="1" xfId="45" applyNumberFormat="1" applyFont="1" applyFill="1" applyBorder="1" applyAlignment="1">
      <alignment horizontal="center" vertical="center" wrapText="1"/>
    </xf>
    <xf numFmtId="174" fontId="37" fillId="2" borderId="0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wrapText="1"/>
    </xf>
    <xf numFmtId="175" fontId="13" fillId="2" borderId="1" xfId="41" applyNumberFormat="1" applyFont="1" applyFill="1" applyBorder="1" applyAlignment="1">
      <alignment horizontal="center" wrapText="1"/>
    </xf>
    <xf numFmtId="165" fontId="13" fillId="2" borderId="1" xfId="41" applyNumberFormat="1" applyFont="1" applyFill="1" applyBorder="1" applyAlignment="1">
      <alignment horizontal="center" wrapText="1"/>
    </xf>
    <xf numFmtId="173" fontId="13" fillId="2" borderId="1" xfId="41" applyNumberFormat="1" applyFont="1" applyFill="1" applyBorder="1" applyAlignment="1">
      <alignment horizontal="center" wrapText="1"/>
    </xf>
    <xf numFmtId="4" fontId="21" fillId="2" borderId="1" xfId="4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39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2" fontId="6" fillId="2" borderId="1" xfId="2" applyNumberFormat="1" applyFont="1" applyFill="1" applyBorder="1" applyAlignment="1">
      <alignment vertical="center" wrapText="1"/>
    </xf>
    <xf numFmtId="3" fontId="39" fillId="2" borderId="1" xfId="1" applyNumberFormat="1" applyFont="1" applyFill="1" applyBorder="1" applyAlignment="1">
      <alignment horizontal="center" vertical="center" wrapText="1"/>
    </xf>
    <xf numFmtId="3" fontId="40" fillId="2" borderId="1" xfId="1" applyNumberFormat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0" fontId="34" fillId="2" borderId="0" xfId="1" applyFont="1" applyFill="1" applyBorder="1" applyAlignment="1">
      <alignment horizontal="right" vertical="center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22"/>
      <c r="B1" s="122"/>
      <c r="C1" s="122"/>
      <c r="D1" s="122"/>
      <c r="E1" s="122"/>
      <c r="F1" s="22"/>
      <c r="G1" s="3"/>
      <c r="H1" s="22"/>
      <c r="I1" s="22"/>
    </row>
    <row r="2" spans="1:10" ht="50.25" customHeight="1" x14ac:dyDescent="0.25">
      <c r="A2" s="123"/>
      <c r="B2" s="123"/>
      <c r="C2" s="123"/>
      <c r="D2" s="123"/>
      <c r="E2" s="123"/>
      <c r="F2" s="31"/>
      <c r="G2" s="31"/>
      <c r="H2" s="22"/>
      <c r="I2" s="22"/>
    </row>
    <row r="3" spans="1:10" ht="16.5" customHeight="1" x14ac:dyDescent="0.25">
      <c r="A3" s="123"/>
      <c r="B3" s="123"/>
      <c r="C3" s="123"/>
      <c r="D3" s="123"/>
      <c r="E3" s="123"/>
      <c r="F3" s="123"/>
      <c r="G3" s="32"/>
      <c r="H3" s="122"/>
      <c r="I3" s="122"/>
    </row>
    <row r="4" spans="1:10" ht="117.75" customHeight="1" x14ac:dyDescent="0.25">
      <c r="A4" s="28" t="s">
        <v>8</v>
      </c>
      <c r="B4" s="28" t="s">
        <v>9</v>
      </c>
      <c r="C4" s="124" t="s">
        <v>17</v>
      </c>
      <c r="D4" s="124"/>
      <c r="E4" s="125" t="s">
        <v>27</v>
      </c>
      <c r="F4" s="127" t="s">
        <v>29</v>
      </c>
      <c r="G4" s="128"/>
      <c r="H4" s="127" t="s">
        <v>28</v>
      </c>
      <c r="I4" s="128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6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2" t="s">
        <v>0</v>
      </c>
      <c r="B1" s="122"/>
      <c r="C1" s="122"/>
      <c r="D1" s="122"/>
      <c r="E1" s="122"/>
      <c r="F1" s="122"/>
      <c r="G1" s="122"/>
      <c r="H1" s="22"/>
      <c r="I1" s="22"/>
    </row>
    <row r="2" spans="1:9" ht="35.25" customHeight="1" x14ac:dyDescent="0.25">
      <c r="A2" s="123" t="s">
        <v>16</v>
      </c>
      <c r="B2" s="123"/>
      <c r="C2" s="123"/>
      <c r="D2" s="123"/>
      <c r="E2" s="123"/>
      <c r="F2" s="123"/>
      <c r="G2" s="31"/>
      <c r="H2" s="22"/>
      <c r="I2" s="22"/>
    </row>
    <row r="3" spans="1:9" ht="33" customHeight="1" x14ac:dyDescent="0.25">
      <c r="A3" s="123"/>
      <c r="B3" s="123"/>
      <c r="C3" s="123"/>
      <c r="D3" s="123"/>
      <c r="E3" s="123"/>
      <c r="F3" s="123"/>
      <c r="G3" s="123"/>
      <c r="H3" s="122"/>
      <c r="I3" s="122"/>
    </row>
    <row r="4" spans="1:9" ht="15.75" customHeight="1" x14ac:dyDescent="0.25">
      <c r="A4" s="129" t="s">
        <v>8</v>
      </c>
      <c r="B4" s="129" t="s">
        <v>9</v>
      </c>
      <c r="C4" s="132" t="s">
        <v>18</v>
      </c>
      <c r="D4" s="132" t="s">
        <v>17</v>
      </c>
      <c r="E4" s="132" t="s">
        <v>19</v>
      </c>
      <c r="F4" s="132" t="s">
        <v>20</v>
      </c>
    </row>
    <row r="5" spans="1:9" x14ac:dyDescent="0.25">
      <c r="A5" s="130"/>
      <c r="B5" s="130"/>
      <c r="C5" s="133"/>
      <c r="D5" s="133"/>
      <c r="E5" s="133"/>
      <c r="F5" s="133"/>
    </row>
    <row r="6" spans="1:9" ht="99.75" customHeight="1" x14ac:dyDescent="0.25">
      <c r="A6" s="131"/>
      <c r="B6" s="131"/>
      <c r="C6" s="134"/>
      <c r="D6" s="134"/>
      <c r="E6" s="134"/>
      <c r="F6" s="134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46"/>
      <c r="L1" s="146"/>
      <c r="M1" s="146"/>
      <c r="N1" s="146"/>
      <c r="O1" s="146"/>
      <c r="P1" s="146"/>
      <c r="Q1" s="146"/>
    </row>
    <row r="2" spans="1:25" ht="22.5" customHeight="1" x14ac:dyDescent="0.3">
      <c r="K2" s="147"/>
      <c r="L2" s="147"/>
      <c r="M2" s="147"/>
      <c r="N2" s="147"/>
      <c r="O2" s="147"/>
      <c r="P2" s="147"/>
      <c r="Q2" s="147"/>
    </row>
    <row r="3" spans="1:25" ht="27.75" customHeight="1" x14ac:dyDescent="0.3">
      <c r="C3" s="148" t="s">
        <v>50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5"/>
      <c r="Q3" s="5" t="s">
        <v>39</v>
      </c>
    </row>
    <row r="4" spans="1:25" s="96" customFormat="1" ht="43.9" customHeight="1" x14ac:dyDescent="0.3">
      <c r="B4" s="149" t="s">
        <v>8</v>
      </c>
      <c r="C4" s="149" t="s">
        <v>9</v>
      </c>
      <c r="D4" s="149" t="s">
        <v>10</v>
      </c>
      <c r="E4" s="150" t="s">
        <v>44</v>
      </c>
      <c r="F4" s="150" t="s">
        <v>52</v>
      </c>
      <c r="G4" s="151" t="s">
        <v>11</v>
      </c>
      <c r="H4" s="152"/>
      <c r="I4" s="152"/>
      <c r="J4" s="152"/>
      <c r="K4" s="153"/>
      <c r="L4" s="154" t="s">
        <v>36</v>
      </c>
      <c r="M4" s="154" t="s">
        <v>47</v>
      </c>
      <c r="N4" s="154" t="s">
        <v>46</v>
      </c>
      <c r="O4" s="155" t="s">
        <v>53</v>
      </c>
      <c r="P4" s="155" t="s">
        <v>40</v>
      </c>
      <c r="Q4" s="156" t="s">
        <v>41</v>
      </c>
    </row>
    <row r="5" spans="1:25" s="7" customFormat="1" ht="159.75" customHeight="1" x14ac:dyDescent="0.3">
      <c r="B5" s="149"/>
      <c r="C5" s="149"/>
      <c r="D5" s="149"/>
      <c r="E5" s="150"/>
      <c r="F5" s="150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54"/>
      <c r="M5" s="154"/>
      <c r="N5" s="154"/>
      <c r="O5" s="155"/>
      <c r="P5" s="155"/>
      <c r="Q5" s="157"/>
    </row>
    <row r="6" spans="1:25" s="8" customFormat="1" ht="39.75" customHeight="1" x14ac:dyDescent="0.3">
      <c r="B6" s="149"/>
      <c r="C6" s="149"/>
      <c r="D6" s="149"/>
      <c r="E6" s="150"/>
      <c r="F6" s="150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44" t="s">
        <v>45</v>
      </c>
      <c r="S6" s="145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41" t="e">
        <f>S9/U9</f>
        <v>#REF!</v>
      </c>
      <c r="L8" s="138" t="e">
        <f>ROUND(E8*K8,2)</f>
        <v>#REF!</v>
      </c>
      <c r="M8" s="135" t="e">
        <f>ROUND(Q16/Q17,9)</f>
        <v>#REF!</v>
      </c>
      <c r="N8" s="138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2024 '!M12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3"/>
      <c r="L9" s="140"/>
      <c r="M9" s="136"/>
      <c r="N9" s="140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2024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41" t="e">
        <f>S11/U11</f>
        <v>#REF!</v>
      </c>
      <c r="L10" s="138" t="e">
        <f>ROUND(E8*K10,2)</f>
        <v>#REF!</v>
      </c>
      <c r="M10" s="136"/>
      <c r="N10" s="138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2024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42"/>
      <c r="L11" s="139"/>
      <c r="M11" s="136"/>
      <c r="N11" s="139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2024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41" t="e">
        <f>S13/U13</f>
        <v>#REF!</v>
      </c>
      <c r="L12" s="138" t="e">
        <f>ROUND(E10*K12,2)</f>
        <v>#REF!</v>
      </c>
      <c r="M12" s="136"/>
      <c r="N12" s="138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2024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42"/>
      <c r="L13" s="139"/>
      <c r="M13" s="136"/>
      <c r="N13" s="139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2024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41" t="e">
        <f>S15/U15</f>
        <v>#REF!</v>
      </c>
      <c r="L14" s="138" t="e">
        <f>ROUND(E12*K14,2)</f>
        <v>#REF!</v>
      </c>
      <c r="M14" s="136"/>
      <c r="N14" s="138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2024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3"/>
      <c r="L15" s="140"/>
      <c r="M15" s="136"/>
      <c r="N15" s="140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2024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7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2" t="s">
        <v>0</v>
      </c>
      <c r="B1" s="122"/>
      <c r="C1" s="122"/>
      <c r="D1" s="122"/>
      <c r="E1" s="122"/>
      <c r="F1" s="122"/>
      <c r="G1" s="22"/>
      <c r="H1" s="22"/>
      <c r="I1" s="22"/>
    </row>
    <row r="2" spans="1:9" ht="35.25" customHeight="1" x14ac:dyDescent="0.25">
      <c r="A2" s="123" t="s">
        <v>55</v>
      </c>
      <c r="B2" s="123"/>
      <c r="C2" s="123"/>
      <c r="D2" s="123"/>
      <c r="E2" s="123"/>
      <c r="F2" s="123"/>
      <c r="G2" s="31"/>
      <c r="H2" s="22"/>
      <c r="I2" s="22"/>
    </row>
    <row r="3" spans="1:9" ht="33" customHeight="1" x14ac:dyDescent="0.25">
      <c r="A3" s="123"/>
      <c r="B3" s="123"/>
      <c r="C3" s="123"/>
      <c r="D3" s="123"/>
      <c r="E3" s="123"/>
      <c r="F3" s="123"/>
      <c r="G3" s="123"/>
      <c r="H3" s="122"/>
      <c r="I3" s="122"/>
    </row>
    <row r="4" spans="1:9" ht="15.75" customHeight="1" x14ac:dyDescent="0.25">
      <c r="A4" s="129" t="s">
        <v>8</v>
      </c>
      <c r="B4" s="129" t="s">
        <v>9</v>
      </c>
      <c r="C4" s="132" t="s">
        <v>18</v>
      </c>
      <c r="D4" s="132" t="s">
        <v>49</v>
      </c>
      <c r="E4" s="132" t="s">
        <v>19</v>
      </c>
      <c r="F4" s="132" t="s">
        <v>20</v>
      </c>
    </row>
    <row r="5" spans="1:9" x14ac:dyDescent="0.25">
      <c r="A5" s="130"/>
      <c r="B5" s="130"/>
      <c r="C5" s="133"/>
      <c r="D5" s="133"/>
      <c r="E5" s="133"/>
      <c r="F5" s="133"/>
    </row>
    <row r="6" spans="1:9" ht="99.75" customHeight="1" x14ac:dyDescent="0.25">
      <c r="A6" s="131"/>
      <c r="B6" s="131"/>
      <c r="C6" s="134"/>
      <c r="D6" s="134"/>
      <c r="E6" s="134"/>
      <c r="F6" s="134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9" t="s">
        <v>8</v>
      </c>
      <c r="B20" s="129" t="s">
        <v>9</v>
      </c>
      <c r="C20" s="132" t="s">
        <v>18</v>
      </c>
      <c r="D20" s="132" t="s">
        <v>49</v>
      </c>
      <c r="E20" s="132" t="s">
        <v>19</v>
      </c>
      <c r="F20" s="132" t="s">
        <v>20</v>
      </c>
    </row>
    <row r="21" spans="1:6" x14ac:dyDescent="0.25">
      <c r="A21" s="130"/>
      <c r="B21" s="130"/>
      <c r="C21" s="133"/>
      <c r="D21" s="133"/>
      <c r="E21" s="133"/>
      <c r="F21" s="133"/>
    </row>
    <row r="22" spans="1:6" x14ac:dyDescent="0.25">
      <c r="A22" s="131"/>
      <c r="B22" s="131"/>
      <c r="C22" s="134"/>
      <c r="D22" s="134"/>
      <c r="E22" s="134"/>
      <c r="F22" s="134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1"/>
  <sheetViews>
    <sheetView tabSelected="1" view="pageBreakPreview" topLeftCell="B1" zoomScale="70" zoomScaleNormal="53" zoomScaleSheetLayoutView="70" workbookViewId="0">
      <selection activeCell="Q9" sqref="Q9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6" width="17.7109375" style="4" customWidth="1"/>
    <col min="7" max="8" width="20.85546875" style="4" customWidth="1"/>
    <col min="9" max="9" width="19.7109375" style="4" customWidth="1"/>
    <col min="10" max="10" width="17" style="4" customWidth="1"/>
    <col min="11" max="11" width="16.7109375" style="4" customWidth="1"/>
    <col min="12" max="12" width="20.7109375" style="4" customWidth="1"/>
    <col min="13" max="14" width="21" style="4" customWidth="1"/>
    <col min="15" max="15" width="16.7109375" style="4" customWidth="1"/>
    <col min="16" max="16" width="17.140625" style="4" customWidth="1"/>
    <col min="17" max="17" width="23.140625" style="4" customWidth="1"/>
    <col min="18" max="18" width="20.42578125" style="4" customWidth="1"/>
    <col min="19" max="19" width="25.42578125" style="4" customWidth="1"/>
    <col min="20" max="20" width="15.7109375" style="4" customWidth="1"/>
    <col min="21" max="16384" width="9.140625" style="4"/>
  </cols>
  <sheetData>
    <row r="1" spans="1:20" ht="20.25" x14ac:dyDescent="0.3">
      <c r="L1" s="163" t="s">
        <v>57</v>
      </c>
      <c r="M1" s="163"/>
    </row>
    <row r="2" spans="1:20" ht="20.25" customHeight="1" x14ac:dyDescent="0.3">
      <c r="K2" s="163" t="s">
        <v>67</v>
      </c>
      <c r="L2" s="163"/>
      <c r="M2" s="163"/>
    </row>
    <row r="3" spans="1:20" ht="18" customHeight="1" x14ac:dyDescent="0.3">
      <c r="I3" s="103"/>
      <c r="J3" s="103"/>
      <c r="K3" s="103"/>
      <c r="L3" s="163" t="s">
        <v>66</v>
      </c>
      <c r="M3" s="163"/>
    </row>
    <row r="4" spans="1:20" ht="22.5" customHeight="1" x14ac:dyDescent="0.3">
      <c r="J4" s="104"/>
      <c r="K4" s="104"/>
      <c r="L4" s="165"/>
      <c r="M4" s="165"/>
    </row>
    <row r="5" spans="1:20" ht="65.25" customHeight="1" x14ac:dyDescent="0.3">
      <c r="B5" s="164" t="s">
        <v>68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</row>
    <row r="6" spans="1:20" ht="16.5" customHeight="1" x14ac:dyDescent="0.3">
      <c r="B6" s="162"/>
      <c r="C6" s="162"/>
      <c r="D6" s="162"/>
      <c r="E6" s="106"/>
      <c r="F6" s="111"/>
      <c r="G6" s="107"/>
      <c r="H6" s="107"/>
      <c r="J6" s="105"/>
      <c r="K6" s="105"/>
      <c r="L6" s="105"/>
      <c r="M6" s="105"/>
    </row>
    <row r="7" spans="1:20" ht="24" customHeight="1" x14ac:dyDescent="0.3">
      <c r="B7" s="166" t="s">
        <v>56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</row>
    <row r="8" spans="1:20" s="6" customFormat="1" ht="57" customHeight="1" x14ac:dyDescent="0.3">
      <c r="B8" s="149" t="s">
        <v>8</v>
      </c>
      <c r="C8" s="149" t="s">
        <v>9</v>
      </c>
      <c r="D8" s="161" t="s">
        <v>58</v>
      </c>
      <c r="E8" s="161" t="s">
        <v>69</v>
      </c>
      <c r="F8" s="154" t="s">
        <v>64</v>
      </c>
      <c r="G8" s="154"/>
      <c r="H8" s="154"/>
      <c r="I8" s="159" t="s">
        <v>36</v>
      </c>
      <c r="J8" s="159" t="s">
        <v>47</v>
      </c>
      <c r="K8" s="159" t="s">
        <v>46</v>
      </c>
      <c r="L8" s="160" t="s">
        <v>70</v>
      </c>
      <c r="M8" s="160" t="s">
        <v>40</v>
      </c>
    </row>
    <row r="9" spans="1:20" s="7" customFormat="1" ht="303.75" customHeight="1" x14ac:dyDescent="0.3">
      <c r="B9" s="149"/>
      <c r="C9" s="149"/>
      <c r="D9" s="161"/>
      <c r="E9" s="161"/>
      <c r="F9" s="121" t="s">
        <v>13</v>
      </c>
      <c r="G9" s="120" t="s">
        <v>62</v>
      </c>
      <c r="H9" s="120" t="s">
        <v>63</v>
      </c>
      <c r="I9" s="159"/>
      <c r="J9" s="159"/>
      <c r="K9" s="159"/>
      <c r="L9" s="160"/>
      <c r="M9" s="160"/>
    </row>
    <row r="10" spans="1:20" s="8" customFormat="1" ht="30" customHeight="1" x14ac:dyDescent="0.3">
      <c r="B10" s="149"/>
      <c r="C10" s="149"/>
      <c r="D10" s="112" t="s">
        <v>65</v>
      </c>
      <c r="E10" s="161"/>
      <c r="F10" s="110" t="s">
        <v>60</v>
      </c>
      <c r="G10" s="110" t="s">
        <v>61</v>
      </c>
      <c r="H10" s="110" t="s">
        <v>71</v>
      </c>
      <c r="I10" s="10" t="s">
        <v>37</v>
      </c>
      <c r="J10" s="10" t="s">
        <v>38</v>
      </c>
      <c r="K10" s="10" t="s">
        <v>42</v>
      </c>
      <c r="L10" s="10" t="s">
        <v>43</v>
      </c>
      <c r="M10" s="10" t="s">
        <v>54</v>
      </c>
    </row>
    <row r="11" spans="1:20" s="8" customFormat="1" ht="28.5" customHeight="1" x14ac:dyDescent="0.3">
      <c r="B11" s="118">
        <v>1</v>
      </c>
      <c r="C11" s="118">
        <v>2</v>
      </c>
      <c r="D11" s="119">
        <v>3</v>
      </c>
      <c r="E11" s="119">
        <v>4</v>
      </c>
      <c r="F11" s="119">
        <v>5</v>
      </c>
      <c r="G11" s="120">
        <v>6</v>
      </c>
      <c r="H11" s="9">
        <v>7</v>
      </c>
      <c r="I11" s="9">
        <v>8</v>
      </c>
      <c r="J11" s="9">
        <v>9</v>
      </c>
      <c r="K11" s="9">
        <v>10</v>
      </c>
      <c r="L11" s="9">
        <v>11</v>
      </c>
      <c r="M11" s="9">
        <v>12</v>
      </c>
      <c r="N11" s="7"/>
      <c r="Q11" s="7"/>
      <c r="R11" s="100"/>
    </row>
    <row r="12" spans="1:20" ht="59.25" customHeight="1" x14ac:dyDescent="0.3">
      <c r="A12" s="4">
        <v>1343001</v>
      </c>
      <c r="B12" s="47">
        <v>1</v>
      </c>
      <c r="C12" s="12" t="s">
        <v>6</v>
      </c>
      <c r="D12" s="108">
        <v>362.46349213616395</v>
      </c>
      <c r="E12" s="113">
        <v>98008</v>
      </c>
      <c r="F12" s="114">
        <v>1.0031399999999999</v>
      </c>
      <c r="G12" s="115">
        <v>1.1120000000000001</v>
      </c>
      <c r="H12" s="115">
        <v>1</v>
      </c>
      <c r="I12" s="116">
        <f>D12*F12*G12*H12</f>
        <v>404.32500978163631</v>
      </c>
      <c r="J12" s="158">
        <v>0.799026785935258</v>
      </c>
      <c r="K12" s="116">
        <f>ROUND(I12*J12,6)</f>
        <v>323.06651299999999</v>
      </c>
      <c r="L12" s="117">
        <f>ROUND(K12*E12,2)</f>
        <v>31663102.809999999</v>
      </c>
      <c r="M12" s="117">
        <f>L12*12</f>
        <v>379957233.71999997</v>
      </c>
      <c r="N12" s="79"/>
      <c r="O12" s="79"/>
      <c r="R12" s="101"/>
      <c r="T12" s="102"/>
    </row>
    <row r="13" spans="1:20" ht="46.5" customHeight="1" x14ac:dyDescent="0.3">
      <c r="B13" s="47">
        <v>2</v>
      </c>
      <c r="C13" s="12" t="s">
        <v>59</v>
      </c>
      <c r="D13" s="108">
        <v>362.46349213616395</v>
      </c>
      <c r="E13" s="113">
        <v>25223</v>
      </c>
      <c r="F13" s="114">
        <v>0.98894000000000004</v>
      </c>
      <c r="G13" s="115">
        <v>1.8</v>
      </c>
      <c r="H13" s="115">
        <v>1</v>
      </c>
      <c r="I13" s="116">
        <f>D13*F13*G13*H13</f>
        <v>645.21836264364845</v>
      </c>
      <c r="J13" s="158"/>
      <c r="K13" s="116">
        <f>ROUND(I13*J12,6)</f>
        <v>515.54675499999996</v>
      </c>
      <c r="L13" s="117">
        <f>ROUND(K13*E13,2)</f>
        <v>13003635.800000001</v>
      </c>
      <c r="M13" s="117">
        <f>L13*12</f>
        <v>156043629.60000002</v>
      </c>
      <c r="N13" s="79"/>
      <c r="O13" s="79"/>
      <c r="R13" s="101"/>
      <c r="T13" s="102"/>
    </row>
    <row r="14" spans="1:20" ht="24" customHeight="1" x14ac:dyDescent="0.3">
      <c r="B14" s="57"/>
      <c r="C14" s="57"/>
      <c r="D14" s="109"/>
      <c r="E14" s="58"/>
      <c r="F14" s="60"/>
    </row>
    <row r="15" spans="1:20" x14ac:dyDescent="0.3">
      <c r="B15" s="61"/>
      <c r="C15" s="61"/>
      <c r="D15" s="61"/>
      <c r="E15" s="62"/>
      <c r="F15" s="62"/>
    </row>
    <row r="16" spans="1:20" ht="50.25" customHeight="1" x14ac:dyDescent="0.3">
      <c r="B16" s="61"/>
      <c r="C16" s="48"/>
      <c r="D16" s="48"/>
      <c r="E16" s="64"/>
      <c r="F16" s="65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6"/>
      <c r="C24" s="67"/>
      <c r="D24" s="68"/>
      <c r="E24" s="68"/>
      <c r="F24" s="69"/>
    </row>
    <row r="25" spans="2:6" x14ac:dyDescent="0.3">
      <c r="B25" s="48"/>
      <c r="C25" s="48"/>
      <c r="D25" s="48"/>
      <c r="E25" s="48"/>
      <c r="F25" s="48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</sheetData>
  <mergeCells count="18">
    <mergeCell ref="D8:D9"/>
    <mergeCell ref="B6:D6"/>
    <mergeCell ref="L1:M1"/>
    <mergeCell ref="L3:M3"/>
    <mergeCell ref="B5:M5"/>
    <mergeCell ref="L4:M4"/>
    <mergeCell ref="K2:M2"/>
    <mergeCell ref="B7:M7"/>
    <mergeCell ref="I8:I9"/>
    <mergeCell ref="F8:H8"/>
    <mergeCell ref="B8:B10"/>
    <mergeCell ref="C8:C10"/>
    <mergeCell ref="E8:E10"/>
    <mergeCell ref="J12:J13"/>
    <mergeCell ref="J8:J9"/>
    <mergeCell ref="L8:L9"/>
    <mergeCell ref="M8:M9"/>
    <mergeCell ref="K8:K9"/>
  </mergeCells>
  <pageMargins left="0.23622047244094491" right="0.35433070866141736" top="0.74803149606299213" bottom="0.39370078740157483" header="0.15748031496062992" footer="0.1574803149606299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2024 </vt:lpstr>
      <vt:lpstr>'СМП 2017  (2)'!Заголовки_для_печати</vt:lpstr>
      <vt:lpstr>'СМП 2024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2024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2024-01-28T23:59:55Z</cp:lastPrinted>
  <dcterms:created xsi:type="dcterms:W3CDTF">2015-02-06T05:02:21Z</dcterms:created>
  <dcterms:modified xsi:type="dcterms:W3CDTF">2024-01-29T00:00:00Z</dcterms:modified>
</cp:coreProperties>
</file>