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E32" i="2" l="1"/>
  <c r="E48" i="2"/>
  <c r="H30" i="1"/>
  <c r="F30" i="1"/>
  <c r="F41" i="1" l="1"/>
  <c r="F37" i="1" s="1"/>
  <c r="E54" i="2" l="1"/>
  <c r="F177" i="1" l="1"/>
  <c r="F168" i="1"/>
  <c r="F163" i="1"/>
  <c r="F46" i="1"/>
  <c r="F45" i="1" s="1"/>
  <c r="E28" i="2" l="1"/>
  <c r="I30" i="1"/>
  <c r="E30" i="2" l="1"/>
  <c r="E31" i="2"/>
  <c r="F242" i="1" l="1"/>
  <c r="D131" i="2" l="1"/>
  <c r="A131" i="2"/>
  <c r="D120" i="2"/>
  <c r="A120" i="2" l="1"/>
  <c r="E166" i="1" l="1"/>
  <c r="E175" i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F261" i="1" l="1"/>
  <c r="F182" i="1" l="1"/>
  <c r="E164" i="1"/>
  <c r="H29" i="1" l="1"/>
  <c r="J29" i="1" l="1"/>
  <c r="E35" i="2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<sst xmlns="http://schemas.openxmlformats.org/spreadsheetml/2006/main" count="693" uniqueCount="343">
  <si>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</si>
  <si>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</si>
  <si>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</si>
  <si>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</si>
  <si>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</si>
  <si>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</si>
  <si>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</si>
  <si>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</si>
  <si>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</si>
  <si>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</si>
  <si>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</si>
  <si>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</si>
  <si>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</si>
  <si>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</si>
  <si>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</si>
  <si>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</si>
  <si>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</si>
  <si>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</si>
  <si>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</si>
  <si>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</si>
  <si>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</si>
  <si>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</si>
  <si>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</si>
  <si>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</si>
  <si>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</si>
  <si>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</si>
  <si>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</si>
  <si>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</si>
  <si>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</si>
  <si>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</si>
  <si>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</si>
  <si>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</si>
  <si>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</si>
  <si>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</si>
  <si>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</si>
  <si>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</si>
  <si>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</si>
  <si>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</si>
  <si>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</si>
  <si>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</si>
  <si>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</si>
  <si>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</si>
  <si>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</si>
  <si>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</si>
  <si>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</si>
  <si>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</si>
  <si>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</si>
  <si>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</si>
  <si>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</si>
  <si>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</si>
  <si>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</si>
  <si>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</si>
  <si>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</si>
  <si>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</si>
  <si>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</si>
  <si>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</si>
  <si>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</si>
  <si>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</si>
  <si>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</si>
  <si>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</si>
  <si>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</si>
  <si>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</si>
  <si>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</si>
  <si>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</si>
  <si>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</si>
  <si>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</si>
  <si>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</si>
  <si>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</si>
  <si>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</si>
  <si>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</si>
  <si>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</si>
  <si>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</si>
  <si>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</si>
  <si>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</si>
  <si>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</si>
  <si>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</si>
  <si>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</si>
  <si>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</si>
  <si>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</si>
  <si>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</si>
  <si>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</si>
  <si>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</si>
  <si>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</si>
  <si>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</si>
  <si>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</si>
  <si>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</si>
  <si>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</si>
  <si>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</si>
  <si>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</si>
  <si>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</si>
  <si>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</si>
  <si>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</si>
  <si>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</si>
  <si>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</si>
  <si>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</si>
  <si>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</si>
  <si>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</si>
  <si>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</si>
  <si>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</si>
  <si>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</si>
  <si>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</si>
  <si>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</si>
  <si>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</si>
  <si>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</si>
  <si>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</si>
  <si>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</si>
  <si>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</si>
  <si>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</si>
  <si>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</si>
  <si>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</si>
  <si>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</si>
  <si>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</si>
  <si>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</si>
  <si>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</si>
  <si>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</si>
  <si>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</si>
  <si>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</si>
  <si>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</si>
  <si>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</si>
  <si>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</si>
  <si>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</si>
  <si>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</si>
  <si>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</si>
  <si>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</si>
  <si>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</si>
  <si>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</si>
  <si>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</si>
  <si>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</si>
  <si>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</si>
  <si>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</si>
  <si>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</si>
  <si>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</si>
  <si>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</si>
  <si>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</si>
  <si>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</si>
  <si>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</si>
  <si>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</si>
  <si>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</si>
  <si>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</si>
  <si>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</si>
  <si>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</si>
  <si>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</si>
  <si>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</si>
  <si>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</si>
  <si>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</si>
  <si>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</si>
  <si>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</si>
  <si>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</si>
  <si>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</si>
  <si>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</si>
  <si>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</si>
  <si>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</si>
  <si>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</si>
  <si>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</si>
  <si>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</si>
  <si>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</si>
  <si>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</si>
  <si>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</si>
  <si>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</si>
  <si>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</si>
  <si>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</si>
  <si>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</si>
  <si>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</si>
  <si>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</si>
  <si>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</si>
  <si>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</si>
  <si>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</si>
  <si>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</si>
  <si>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</si>
  <si>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</si>
  <si>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</si>
  <si>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</si>
  <si>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</si>
  <si>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</si>
  <si>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</si>
  <si>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</si>
  <si>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</si>
  <si>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</si>
  <si>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</si>
  <si>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</si>
  <si>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</si>
  <si>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</si>
  <si>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</si>
  <si>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</si>
  <si>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</si>
  <si>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</si>
  <si>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</si>
  <si>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</si>
  <si>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</si>
  <si>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</si>
  <si>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</si>
  <si>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</si>
  <si>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</si>
  <si>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</si>
  <si>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</si>
  <si>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</si>
  <si>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</si>
  <si>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</si>
  <si>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</si>
  <si>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</si>
  <si>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</si>
  <si>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</si>
  <si>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</si>
  <si>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</si>
  <si>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</si>
  <si>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</si>
  <si>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</si>
  <si>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</si>
  <si>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</si>
  <si>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</si>
  <si>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</si>
  <si>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</si>
  <si>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</si>
  <si>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</si>
  <si>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</si>
  <si>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</si>
  <si>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</si>
  <si>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</si>
  <si>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</si>
  <si>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</si>
  <si>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</si>
  <si>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</si>
  <si>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</si>
  <si>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</si>
  <si>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</si>
  <si>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</si>
  <si>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</si>
  <si>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</si>
  <si>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</si>
  <si>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</si>
  <si>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</si>
  <si>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</si>
  <si>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</si>
  <si>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</si>
  <si>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</si>
  <si>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</si>
  <si>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</si>
  <si>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</si>
  <si>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</si>
  <si>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</si>
  <si>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</si>
  <si>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</si>
  <si>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</si>
  <si>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</si>
  <si>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</si>
  <si>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</si>
  <si>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</si>
  <si>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</si>
  <si>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</si>
  <si>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</si>
  <si>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</si>
  <si>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</si>
  <si>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</si>
  <si>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</si>
  <si>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</si>
  <si>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</si>
  <si>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</si>
  <si>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</si>
  <si>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</si>
  <si>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</si>
  <si>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</si>
  <si>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</si>
  <si>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</si>
  <si>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</si>
  <si>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</si>
  <si>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</si>
  <si>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</si>
  <si>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</si>
  <si>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</si>
  <si>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</si>
  <si>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</si>
  <si>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</si>
  <si>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</si>
  <si>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</si>
  <si>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</si>
  <si>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</si>
  <si>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</si>
  <si>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</si>
  <si>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</si>
  <si>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</si>
  <si>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</si>
  <si>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</si>
  <si>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</si>
  <si>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</si>
  <si>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</si>
  <si>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</si>
  <si>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</si>
  <si>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</si>
  <si>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</si>
  <si>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</si>
  <si>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</si>
  <si>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</si>
  <si>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</si>
  <si>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</si>
  <si>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</si>
  <si>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</si>
  <si>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</si>
  <si>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</si>
  <si>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</si>
  <si>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</si>
  <si>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</si>
  <si>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</si>
  <si>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</si>
  <si>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</si>
  <si>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</si>
  <si>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</si>
  <si>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</si>
  <si>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</si>
  <si>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</si>
  <si>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</si>
  <si>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</si>
  <si>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</si>
  <si>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</si>
  <si>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</si>
  <si>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</si>
  <si>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</si>
  <si>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</si>
  <si>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</si>
  <si>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</si>
  <si>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</si>
  <si>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</si>
  <si>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</si>
  <si>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</si>
  <si>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</si>
  <si>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</si>
  <si>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</si>
  <si>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</si>
  <si>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</si>
  <si>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</si>
  <si>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</si>
  <si>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</si>
  <si>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</si>
  <si>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</si>
  <si>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</si>
  <si>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</si>
  <si>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</si>
  <si>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</si>
  <si>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</si>
  <si>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</si>
  <si>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</si>
  <si>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</si>
  <si>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</si>
  <si>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от "29" декабря 2023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</si>
</sst>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13" fillId="0" borderId="1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tabSelected="1" view="pageBreakPreview" topLeftCell="A10" zoomScale="90" zoomScaleNormal="100" zoomScaleSheetLayoutView="90" workbookViewId="0">
      <selection activeCell="I30" sqref="I30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83" t="s">
        <v>48</v>
      </c>
      <c r="F1" s="83"/>
      <c r="G1" s="83"/>
    </row>
    <row r="2" spans="2:7" x14ac:dyDescent="0.3">
      <c r="E2" s="90" t="s">
        <v>328</v>
      </c>
      <c r="F2" s="90"/>
      <c r="G2" s="90"/>
    </row>
    <row r="3" spans="2:7" x14ac:dyDescent="0.3">
      <c r="E3" s="90" t="s">
        <v>342</v>
      </c>
      <c r="F3" s="90"/>
      <c r="G3" s="90"/>
    </row>
    <row r="4" spans="2:7" x14ac:dyDescent="0.3">
      <c r="E4" s="83" t="s">
        <v>97</v>
      </c>
      <c r="F4" s="83"/>
      <c r="G4" s="83"/>
    </row>
    <row r="5" spans="2:7" x14ac:dyDescent="0.3">
      <c r="E5" s="83" t="s">
        <v>0</v>
      </c>
      <c r="F5" s="83"/>
      <c r="G5" s="83"/>
    </row>
    <row r="6" spans="2:7" x14ac:dyDescent="0.3">
      <c r="E6" s="83" t="s">
        <v>1</v>
      </c>
      <c r="F6" s="83"/>
      <c r="G6" s="83"/>
    </row>
    <row r="7" spans="2:7" x14ac:dyDescent="0.3">
      <c r="E7" s="83" t="s">
        <v>308</v>
      </c>
      <c r="F7" s="83"/>
      <c r="G7" s="83"/>
    </row>
    <row r="10" spans="2:7" x14ac:dyDescent="0.3">
      <c r="B10" s="87" t="s">
        <v>2</v>
      </c>
      <c r="C10" s="87"/>
      <c r="D10" s="87"/>
      <c r="E10" s="87"/>
      <c r="F10" s="87"/>
    </row>
    <row r="11" spans="2:7" x14ac:dyDescent="0.3">
      <c r="B11" s="87" t="s">
        <v>274</v>
      </c>
      <c r="C11" s="87"/>
      <c r="D11" s="87"/>
      <c r="E11" s="87"/>
      <c r="F11" s="87"/>
    </row>
    <row r="12" spans="2:7" s="25" customFormat="1" ht="15" x14ac:dyDescent="0.25">
      <c r="B12" s="84" t="s">
        <v>103</v>
      </c>
      <c r="C12" s="84"/>
      <c r="D12" s="84"/>
      <c r="E12" s="84"/>
      <c r="F12" s="84"/>
    </row>
    <row r="13" spans="2:7" s="25" customFormat="1" ht="15" x14ac:dyDescent="0.25">
      <c r="B13" s="84" t="s">
        <v>104</v>
      </c>
      <c r="C13" s="84"/>
      <c r="D13" s="84"/>
      <c r="E13" s="84"/>
      <c r="F13" s="84"/>
    </row>
    <row r="14" spans="2:7" s="25" customFormat="1" ht="15" x14ac:dyDescent="0.25">
      <c r="B14" s="84" t="s">
        <v>105</v>
      </c>
      <c r="C14" s="84"/>
      <c r="D14" s="84"/>
      <c r="E14" s="84"/>
      <c r="F14" s="84"/>
    </row>
    <row r="15" spans="2:7" s="25" customFormat="1" ht="15" x14ac:dyDescent="0.25">
      <c r="B15" s="84" t="s">
        <v>106</v>
      </c>
      <c r="C15" s="84"/>
      <c r="D15" s="84"/>
      <c r="E15" s="84"/>
      <c r="F15" s="84"/>
    </row>
    <row r="16" spans="2:7" s="25" customFormat="1" ht="15" x14ac:dyDescent="0.25">
      <c r="B16" s="84" t="s">
        <v>107</v>
      </c>
      <c r="C16" s="84"/>
      <c r="D16" s="84"/>
      <c r="E16" s="84"/>
      <c r="F16" s="84"/>
    </row>
    <row r="17" spans="1:10" s="25" customFormat="1" ht="15" x14ac:dyDescent="0.25">
      <c r="B17" s="84"/>
      <c r="C17" s="84"/>
      <c r="D17" s="84"/>
      <c r="E17" s="84"/>
      <c r="F17" s="84"/>
    </row>
    <row r="18" spans="1:10" ht="42.75" customHeight="1" x14ac:dyDescent="0.3">
      <c r="A18" s="12"/>
      <c r="B18" s="86" t="s">
        <v>68</v>
      </c>
      <c r="C18" s="86"/>
      <c r="D18" s="86"/>
      <c r="E18" s="86"/>
      <c r="F18" s="86"/>
    </row>
    <row r="19" spans="1:10" s="25" customFormat="1" ht="15" x14ac:dyDescent="0.25">
      <c r="B19" s="84" t="s">
        <v>108</v>
      </c>
      <c r="C19" s="84"/>
      <c r="D19" s="84"/>
      <c r="E19" s="84"/>
      <c r="F19" s="84"/>
    </row>
    <row r="20" spans="1:10" s="25" customFormat="1" ht="15" x14ac:dyDescent="0.25">
      <c r="B20" s="84" t="s">
        <v>3</v>
      </c>
      <c r="C20" s="84"/>
      <c r="D20" s="84"/>
      <c r="E20" s="84"/>
      <c r="F20" s="84"/>
    </row>
    <row r="21" spans="1:10" s="25" customFormat="1" ht="15" x14ac:dyDescent="0.25">
      <c r="B21" s="84" t="s">
        <v>109</v>
      </c>
      <c r="C21" s="84"/>
      <c r="D21" s="84"/>
      <c r="E21" s="84"/>
      <c r="F21" s="84"/>
    </row>
    <row r="23" spans="1:10" x14ac:dyDescent="0.3">
      <c r="A23" s="15" t="s">
        <v>49</v>
      </c>
    </row>
    <row r="25" spans="1:10" ht="41.25" customHeight="1" x14ac:dyDescent="0.3">
      <c r="A25" s="85" t="s">
        <v>135</v>
      </c>
      <c r="B25" s="85"/>
      <c r="C25" s="85"/>
      <c r="D25" s="85"/>
      <c r="E25" s="85"/>
      <c r="F25" s="85"/>
    </row>
    <row r="27" spans="1:10" ht="56.25" x14ac:dyDescent="0.3">
      <c r="A27" s="49" t="s">
        <v>65</v>
      </c>
      <c r="B27" s="88" t="s">
        <v>4</v>
      </c>
      <c r="C27" s="88"/>
      <c r="D27" s="88"/>
      <c r="E27" s="50" t="s">
        <v>5</v>
      </c>
      <c r="F27" s="48" t="s">
        <v>6</v>
      </c>
    </row>
    <row r="28" spans="1:10" x14ac:dyDescent="0.3">
      <c r="A28" s="26" t="s">
        <v>7</v>
      </c>
      <c r="B28" s="89" t="s">
        <v>136</v>
      </c>
      <c r="C28" s="89"/>
      <c r="D28" s="89"/>
      <c r="E28" s="50" t="s">
        <v>137</v>
      </c>
      <c r="F28" s="11">
        <v>40103</v>
      </c>
    </row>
    <row r="29" spans="1:10" x14ac:dyDescent="0.3">
      <c r="A29" s="26" t="s">
        <v>8</v>
      </c>
      <c r="B29" s="80" t="s">
        <v>138</v>
      </c>
      <c r="C29" s="80"/>
      <c r="D29" s="80"/>
      <c r="E29" s="50" t="s">
        <v>9</v>
      </c>
      <c r="F29" s="11">
        <f>100829-F45</f>
        <v>77441</v>
      </c>
      <c r="H29" s="27">
        <f>F29+F45</f>
        <v>100829</v>
      </c>
      <c r="I29" s="15">
        <v>100829</v>
      </c>
      <c r="J29" s="27">
        <f>I29-H29</f>
        <v>0</v>
      </c>
    </row>
    <row r="30" spans="1:10" x14ac:dyDescent="0.3">
      <c r="A30" s="28" t="s">
        <v>10</v>
      </c>
      <c r="B30" s="80" t="s">
        <v>73</v>
      </c>
      <c r="C30" s="80"/>
      <c r="D30" s="80"/>
      <c r="E30" s="48" t="s">
        <v>9</v>
      </c>
      <c r="F30" s="11">
        <f>85959-F46-F53+6</f>
        <v>62577</v>
      </c>
      <c r="H30" s="27">
        <f>85965-F46</f>
        <v>62577</v>
      </c>
      <c r="I30" s="27">
        <f>H30-F30</f>
        <v>0</v>
      </c>
    </row>
    <row r="31" spans="1:10" x14ac:dyDescent="0.3">
      <c r="A31" s="29" t="s">
        <v>12</v>
      </c>
      <c r="B31" s="80" t="s">
        <v>13</v>
      </c>
      <c r="C31" s="80"/>
      <c r="D31" s="80"/>
      <c r="E31" s="48" t="s">
        <v>9</v>
      </c>
      <c r="F31" s="11">
        <v>98596</v>
      </c>
      <c r="H31" s="27">
        <f>F31+F54</f>
        <v>98596</v>
      </c>
    </row>
    <row r="34" spans="1:6" ht="45.75" customHeight="1" x14ac:dyDescent="0.3">
      <c r="A34" s="85" t="s">
        <v>134</v>
      </c>
      <c r="B34" s="85"/>
      <c r="C34" s="85"/>
      <c r="D34" s="85"/>
      <c r="E34" s="85"/>
      <c r="F34" s="85"/>
    </row>
    <row r="36" spans="1:6" ht="56.25" x14ac:dyDescent="0.3">
      <c r="A36" s="49" t="s">
        <v>65</v>
      </c>
      <c r="B36" s="71" t="s">
        <v>4</v>
      </c>
      <c r="C36" s="71"/>
      <c r="D36" s="71"/>
      <c r="E36" s="50" t="s">
        <v>5</v>
      </c>
      <c r="F36" s="48" t="s">
        <v>6</v>
      </c>
    </row>
    <row r="37" spans="1:6" ht="37.5" customHeight="1" x14ac:dyDescent="0.3">
      <c r="A37" s="30" t="s">
        <v>7</v>
      </c>
      <c r="B37" s="80" t="s">
        <v>14</v>
      </c>
      <c r="C37" s="80"/>
      <c r="D37" s="80"/>
      <c r="E37" s="50" t="s">
        <v>9</v>
      </c>
      <c r="F37" s="11">
        <f>SUM(F38:F44)</f>
        <v>25130</v>
      </c>
    </row>
    <row r="38" spans="1:6" x14ac:dyDescent="0.3">
      <c r="A38" s="29" t="s">
        <v>15</v>
      </c>
      <c r="B38" s="80" t="s">
        <v>16</v>
      </c>
      <c r="C38" s="80"/>
      <c r="D38" s="80"/>
      <c r="E38" s="48" t="s">
        <v>9</v>
      </c>
      <c r="F38" s="11">
        <v>8181</v>
      </c>
    </row>
    <row r="39" spans="1:6" x14ac:dyDescent="0.3">
      <c r="A39" s="29" t="s">
        <v>17</v>
      </c>
      <c r="B39" s="80" t="s">
        <v>18</v>
      </c>
      <c r="C39" s="80"/>
      <c r="D39" s="80"/>
      <c r="E39" s="48" t="s">
        <v>9</v>
      </c>
      <c r="F39" s="11">
        <v>2348</v>
      </c>
    </row>
    <row r="40" spans="1:6" ht="18.75" customHeight="1" x14ac:dyDescent="0.3">
      <c r="A40" s="29" t="s">
        <v>19</v>
      </c>
      <c r="B40" s="80" t="s">
        <v>20</v>
      </c>
      <c r="C40" s="80"/>
      <c r="D40" s="80"/>
      <c r="E40" s="48" t="s">
        <v>9</v>
      </c>
      <c r="F40" s="11">
        <v>3407</v>
      </c>
    </row>
    <row r="41" spans="1:6" ht="18.75" customHeight="1" x14ac:dyDescent="0.3">
      <c r="A41" s="29" t="s">
        <v>21</v>
      </c>
      <c r="B41" s="80" t="s">
        <v>22</v>
      </c>
      <c r="C41" s="80"/>
      <c r="D41" s="80"/>
      <c r="E41" s="48" t="s">
        <v>9</v>
      </c>
      <c r="F41" s="11">
        <f>6069-158</f>
        <v>5911</v>
      </c>
    </row>
    <row r="42" spans="1:6" ht="18.75" customHeight="1" x14ac:dyDescent="0.3">
      <c r="A42" s="29" t="s">
        <v>23</v>
      </c>
      <c r="B42" s="80" t="s">
        <v>24</v>
      </c>
      <c r="C42" s="80"/>
      <c r="D42" s="80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80" t="s">
        <v>26</v>
      </c>
      <c r="C43" s="80"/>
      <c r="D43" s="80"/>
      <c r="E43" s="48" t="s">
        <v>9</v>
      </c>
      <c r="F43" s="11">
        <v>0</v>
      </c>
    </row>
    <row r="44" spans="1:6" ht="18.75" customHeight="1" x14ac:dyDescent="0.3">
      <c r="A44" s="29" t="s">
        <v>242</v>
      </c>
      <c r="B44" s="80" t="s">
        <v>243</v>
      </c>
      <c r="C44" s="80"/>
      <c r="D44" s="80"/>
      <c r="E44" s="48" t="s">
        <v>9</v>
      </c>
      <c r="F44" s="11">
        <v>3506</v>
      </c>
    </row>
    <row r="45" spans="1:6" x14ac:dyDescent="0.3">
      <c r="A45" s="29" t="s">
        <v>8</v>
      </c>
      <c r="B45" s="80" t="s">
        <v>27</v>
      </c>
      <c r="C45" s="80"/>
      <c r="D45" s="80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80" t="s">
        <v>276</v>
      </c>
      <c r="C46" s="80"/>
      <c r="D46" s="80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277</v>
      </c>
      <c r="B47" s="130" t="s">
        <v>282</v>
      </c>
      <c r="C47" s="131"/>
      <c r="D47" s="132"/>
      <c r="E47" s="50" t="s">
        <v>9</v>
      </c>
      <c r="F47" s="11">
        <v>12646</v>
      </c>
    </row>
    <row r="48" spans="1:6" x14ac:dyDescent="0.3">
      <c r="A48" s="29" t="s">
        <v>284</v>
      </c>
      <c r="B48" s="136" t="s">
        <v>283</v>
      </c>
      <c r="C48" s="137"/>
      <c r="D48" s="138"/>
      <c r="E48" s="48" t="s">
        <v>9</v>
      </c>
      <c r="F48" s="11">
        <v>867</v>
      </c>
    </row>
    <row r="49" spans="1:9" ht="23.25" customHeight="1" x14ac:dyDescent="0.3">
      <c r="A49" s="29" t="s">
        <v>278</v>
      </c>
      <c r="B49" s="133" t="s">
        <v>142</v>
      </c>
      <c r="C49" s="134"/>
      <c r="D49" s="135"/>
      <c r="E49" s="50" t="s">
        <v>9</v>
      </c>
      <c r="F49" s="11">
        <v>2779</v>
      </c>
    </row>
    <row r="50" spans="1:9" ht="61.5" customHeight="1" x14ac:dyDescent="0.3">
      <c r="A50" s="29" t="s">
        <v>279</v>
      </c>
      <c r="B50" s="80" t="s">
        <v>139</v>
      </c>
      <c r="C50" s="80"/>
      <c r="D50" s="80"/>
      <c r="E50" s="50" t="s">
        <v>9</v>
      </c>
      <c r="F50" s="11">
        <v>116</v>
      </c>
    </row>
    <row r="51" spans="1:9" ht="63.75" customHeight="1" x14ac:dyDescent="0.3">
      <c r="A51" s="29" t="s">
        <v>280</v>
      </c>
      <c r="B51" s="80" t="s">
        <v>140</v>
      </c>
      <c r="C51" s="80"/>
      <c r="D51" s="80"/>
      <c r="E51" s="50" t="s">
        <v>9</v>
      </c>
      <c r="F51" s="11">
        <v>184</v>
      </c>
    </row>
    <row r="52" spans="1:9" ht="18.75" customHeight="1" x14ac:dyDescent="0.3">
      <c r="A52" s="29" t="s">
        <v>281</v>
      </c>
      <c r="B52" s="80" t="s">
        <v>141</v>
      </c>
      <c r="C52" s="80"/>
      <c r="D52" s="80"/>
      <c r="E52" s="50" t="s">
        <v>9</v>
      </c>
      <c r="F52" s="11">
        <v>7663</v>
      </c>
    </row>
    <row r="53" spans="1:9" ht="22.5" customHeight="1" x14ac:dyDescent="0.3">
      <c r="A53" s="29" t="s">
        <v>11</v>
      </c>
      <c r="B53" s="80" t="s">
        <v>73</v>
      </c>
      <c r="C53" s="80"/>
      <c r="D53" s="80"/>
      <c r="E53" s="50"/>
      <c r="F53" s="11">
        <v>0</v>
      </c>
    </row>
    <row r="54" spans="1:9" ht="21" customHeight="1" x14ac:dyDescent="0.3">
      <c r="A54" s="29" t="s">
        <v>12</v>
      </c>
      <c r="B54" s="80" t="s">
        <v>13</v>
      </c>
      <c r="C54" s="80"/>
      <c r="D54" s="80"/>
      <c r="E54" s="48" t="s">
        <v>9</v>
      </c>
      <c r="F54" s="11">
        <v>0</v>
      </c>
    </row>
    <row r="55" spans="1:9" ht="21" customHeight="1" x14ac:dyDescent="0.3">
      <c r="A55" s="29" t="s">
        <v>197</v>
      </c>
      <c r="B55" s="80" t="s">
        <v>329</v>
      </c>
      <c r="C55" s="80"/>
      <c r="D55" s="80"/>
      <c r="E55" s="54" t="s">
        <v>9</v>
      </c>
      <c r="F55" s="11">
        <v>14193</v>
      </c>
    </row>
    <row r="57" spans="1:9" ht="49.5" customHeight="1" x14ac:dyDescent="0.3">
      <c r="A57" s="85" t="s">
        <v>330</v>
      </c>
      <c r="B57" s="85"/>
      <c r="C57" s="85"/>
      <c r="D57" s="85"/>
      <c r="E57" s="85"/>
      <c r="F57" s="85"/>
    </row>
    <row r="59" spans="1:9" x14ac:dyDescent="0.3">
      <c r="B59" s="15" t="s">
        <v>166</v>
      </c>
      <c r="C59" s="58">
        <v>0</v>
      </c>
      <c r="D59" s="31" t="s">
        <v>167</v>
      </c>
    </row>
    <row r="60" spans="1:9" x14ac:dyDescent="0.3">
      <c r="B60" s="15" t="s">
        <v>168</v>
      </c>
      <c r="D60" s="58">
        <v>8</v>
      </c>
      <c r="E60" s="15" t="s">
        <v>167</v>
      </c>
    </row>
    <row r="62" spans="1:9" ht="56.25" x14ac:dyDescent="0.3">
      <c r="A62" s="49" t="s">
        <v>65</v>
      </c>
      <c r="B62" s="71" t="s">
        <v>4</v>
      </c>
      <c r="C62" s="71"/>
      <c r="D62" s="71"/>
      <c r="E62" s="48" t="s">
        <v>5</v>
      </c>
      <c r="F62" s="48" t="s">
        <v>6</v>
      </c>
    </row>
    <row r="63" spans="1:9" x14ac:dyDescent="0.3">
      <c r="A63" s="29" t="s">
        <v>7</v>
      </c>
      <c r="B63" s="80" t="s">
        <v>136</v>
      </c>
      <c r="C63" s="80"/>
      <c r="D63" s="80"/>
      <c r="E63" s="48" t="s">
        <v>137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80" t="s">
        <v>138</v>
      </c>
      <c r="C64" s="80"/>
      <c r="D64" s="80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80" t="s">
        <v>73</v>
      </c>
      <c r="C65" s="80"/>
      <c r="D65" s="80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80" t="s">
        <v>13</v>
      </c>
      <c r="C66" s="80"/>
      <c r="D66" s="80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176</v>
      </c>
    </row>
    <row r="69" spans="1:9" x14ac:dyDescent="0.3">
      <c r="A69" s="31"/>
      <c r="B69" s="81" t="s">
        <v>170</v>
      </c>
      <c r="C69" s="81"/>
      <c r="D69" s="81"/>
      <c r="E69" s="81"/>
      <c r="F69" s="33"/>
    </row>
    <row r="70" spans="1:9" x14ac:dyDescent="0.3">
      <c r="A70" s="33"/>
      <c r="B70" s="82" t="s">
        <v>169</v>
      </c>
      <c r="C70" s="82"/>
      <c r="D70" s="82"/>
      <c r="E70" s="82"/>
      <c r="F70" s="33"/>
    </row>
    <row r="71" spans="1:9" x14ac:dyDescent="0.3">
      <c r="A71" s="33"/>
      <c r="B71" s="66"/>
      <c r="C71" s="66"/>
      <c r="D71" s="66"/>
      <c r="E71" s="66"/>
      <c r="F71" s="33"/>
    </row>
    <row r="72" spans="1:9" ht="56.25" x14ac:dyDescent="0.3">
      <c r="A72" s="49" t="s">
        <v>65</v>
      </c>
      <c r="B72" s="71" t="s">
        <v>4</v>
      </c>
      <c r="C72" s="71"/>
      <c r="D72" s="71"/>
      <c r="E72" s="48" t="s">
        <v>5</v>
      </c>
      <c r="F72" s="48" t="s">
        <v>6</v>
      </c>
    </row>
    <row r="73" spans="1:9" x14ac:dyDescent="0.3">
      <c r="A73" s="48" t="s">
        <v>7</v>
      </c>
      <c r="B73" s="77" t="s">
        <v>136</v>
      </c>
      <c r="C73" s="78"/>
      <c r="D73" s="79"/>
      <c r="E73" s="48" t="s">
        <v>137</v>
      </c>
      <c r="F73" s="34">
        <v>233</v>
      </c>
    </row>
    <row r="74" spans="1:9" x14ac:dyDescent="0.3">
      <c r="A74" s="48" t="s">
        <v>8</v>
      </c>
      <c r="B74" s="77" t="s">
        <v>138</v>
      </c>
      <c r="C74" s="78"/>
      <c r="D74" s="79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77" t="s">
        <v>73</v>
      </c>
      <c r="C75" s="78"/>
      <c r="D75" s="79"/>
      <c r="E75" s="48" t="s">
        <v>9</v>
      </c>
      <c r="F75" s="34">
        <v>300</v>
      </c>
    </row>
    <row r="76" spans="1:9" x14ac:dyDescent="0.3">
      <c r="A76" s="48" t="s">
        <v>12</v>
      </c>
      <c r="B76" s="80" t="s">
        <v>13</v>
      </c>
      <c r="C76" s="80"/>
      <c r="D76" s="80"/>
      <c r="E76" s="48" t="s">
        <v>9</v>
      </c>
      <c r="F76" s="34">
        <v>155</v>
      </c>
    </row>
    <row r="78" spans="1:9" x14ac:dyDescent="0.3">
      <c r="A78" s="15" t="s">
        <v>183</v>
      </c>
    </row>
    <row r="79" spans="1:9" x14ac:dyDescent="0.3">
      <c r="A79" s="31"/>
      <c r="B79" s="81" t="s">
        <v>171</v>
      </c>
      <c r="C79" s="81"/>
      <c r="D79" s="81"/>
      <c r="E79" s="81"/>
      <c r="F79" s="33"/>
    </row>
    <row r="80" spans="1:9" x14ac:dyDescent="0.3">
      <c r="A80" s="33"/>
      <c r="B80" s="82" t="s">
        <v>169</v>
      </c>
      <c r="C80" s="82"/>
      <c r="D80" s="82"/>
      <c r="E80" s="82"/>
      <c r="F80" s="33"/>
    </row>
    <row r="81" spans="1:6" x14ac:dyDescent="0.3">
      <c r="A81" s="33"/>
      <c r="B81" s="66"/>
      <c r="C81" s="66"/>
      <c r="D81" s="66"/>
      <c r="E81" s="66"/>
      <c r="F81" s="33"/>
    </row>
    <row r="82" spans="1:6" ht="56.25" x14ac:dyDescent="0.3">
      <c r="A82" s="49" t="s">
        <v>65</v>
      </c>
      <c r="B82" s="71" t="s">
        <v>4</v>
      </c>
      <c r="C82" s="71"/>
      <c r="D82" s="71"/>
      <c r="E82" s="48" t="s">
        <v>5</v>
      </c>
      <c r="F82" s="48" t="s">
        <v>6</v>
      </c>
    </row>
    <row r="83" spans="1:6" x14ac:dyDescent="0.3">
      <c r="A83" s="48" t="s">
        <v>7</v>
      </c>
      <c r="B83" s="77" t="s">
        <v>136</v>
      </c>
      <c r="C83" s="78"/>
      <c r="D83" s="79"/>
      <c r="E83" s="48" t="s">
        <v>137</v>
      </c>
      <c r="F83" s="34">
        <v>274</v>
      </c>
    </row>
    <row r="84" spans="1:6" x14ac:dyDescent="0.3">
      <c r="A84" s="48" t="s">
        <v>8</v>
      </c>
      <c r="B84" s="77" t="s">
        <v>138</v>
      </c>
      <c r="C84" s="78"/>
      <c r="D84" s="79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77" t="s">
        <v>73</v>
      </c>
      <c r="C85" s="78"/>
      <c r="D85" s="79"/>
      <c r="E85" s="48" t="s">
        <v>9</v>
      </c>
      <c r="F85" s="34">
        <v>203</v>
      </c>
    </row>
    <row r="86" spans="1:6" x14ac:dyDescent="0.3">
      <c r="A86" s="48" t="s">
        <v>12</v>
      </c>
      <c r="B86" s="80" t="s">
        <v>13</v>
      </c>
      <c r="C86" s="80"/>
      <c r="D86" s="80"/>
      <c r="E86" s="48" t="s">
        <v>9</v>
      </c>
      <c r="F86" s="34">
        <v>304</v>
      </c>
    </row>
    <row r="88" spans="1:6" x14ac:dyDescent="0.3">
      <c r="A88" s="15" t="s">
        <v>182</v>
      </c>
    </row>
    <row r="89" spans="1:6" x14ac:dyDescent="0.3">
      <c r="A89" s="31"/>
      <c r="B89" s="81" t="s">
        <v>172</v>
      </c>
      <c r="C89" s="81"/>
      <c r="D89" s="81"/>
      <c r="E89" s="81"/>
      <c r="F89" s="33"/>
    </row>
    <row r="90" spans="1:6" x14ac:dyDescent="0.3">
      <c r="A90" s="33"/>
      <c r="B90" s="82" t="s">
        <v>169</v>
      </c>
      <c r="C90" s="82"/>
      <c r="D90" s="82"/>
      <c r="E90" s="82"/>
      <c r="F90" s="33"/>
    </row>
    <row r="91" spans="1:6" x14ac:dyDescent="0.3">
      <c r="A91" s="33"/>
      <c r="B91" s="66"/>
      <c r="C91" s="66"/>
      <c r="D91" s="66"/>
      <c r="E91" s="66"/>
      <c r="F91" s="33"/>
    </row>
    <row r="92" spans="1:6" ht="56.25" x14ac:dyDescent="0.3">
      <c r="A92" s="49" t="s">
        <v>65</v>
      </c>
      <c r="B92" s="71" t="s">
        <v>4</v>
      </c>
      <c r="C92" s="71"/>
      <c r="D92" s="71"/>
      <c r="E92" s="48" t="s">
        <v>5</v>
      </c>
      <c r="F92" s="48" t="s">
        <v>6</v>
      </c>
    </row>
    <row r="93" spans="1:6" x14ac:dyDescent="0.3">
      <c r="A93" s="48" t="s">
        <v>7</v>
      </c>
      <c r="B93" s="77" t="s">
        <v>136</v>
      </c>
      <c r="C93" s="78"/>
      <c r="D93" s="79"/>
      <c r="E93" s="48" t="s">
        <v>137</v>
      </c>
      <c r="F93" s="34">
        <v>315</v>
      </c>
    </row>
    <row r="94" spans="1:6" x14ac:dyDescent="0.3">
      <c r="A94" s="48" t="s">
        <v>8</v>
      </c>
      <c r="B94" s="77" t="s">
        <v>138</v>
      </c>
      <c r="C94" s="78"/>
      <c r="D94" s="79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77" t="s">
        <v>73</v>
      </c>
      <c r="C95" s="78"/>
      <c r="D95" s="79"/>
      <c r="E95" s="48" t="s">
        <v>9</v>
      </c>
      <c r="F95" s="34">
        <v>158</v>
      </c>
    </row>
    <row r="96" spans="1:6" x14ac:dyDescent="0.3">
      <c r="A96" s="48" t="s">
        <v>12</v>
      </c>
      <c r="B96" s="80" t="s">
        <v>13</v>
      </c>
      <c r="C96" s="80"/>
      <c r="D96" s="80"/>
      <c r="E96" s="48" t="s">
        <v>9</v>
      </c>
      <c r="F96" s="34">
        <v>225</v>
      </c>
    </row>
    <row r="98" spans="1:6" x14ac:dyDescent="0.3">
      <c r="A98" s="15" t="s">
        <v>181</v>
      </c>
    </row>
    <row r="99" spans="1:6" x14ac:dyDescent="0.3">
      <c r="A99" s="31"/>
      <c r="B99" s="81" t="s">
        <v>173</v>
      </c>
      <c r="C99" s="81"/>
      <c r="D99" s="81"/>
      <c r="E99" s="81"/>
      <c r="F99" s="33"/>
    </row>
    <row r="100" spans="1:6" x14ac:dyDescent="0.3">
      <c r="A100" s="33"/>
      <c r="B100" s="82" t="s">
        <v>169</v>
      </c>
      <c r="C100" s="82"/>
      <c r="D100" s="82"/>
      <c r="E100" s="82"/>
      <c r="F100" s="33"/>
    </row>
    <row r="101" spans="1:6" x14ac:dyDescent="0.3">
      <c r="A101" s="33"/>
      <c r="B101" s="66"/>
      <c r="C101" s="66"/>
      <c r="D101" s="66"/>
      <c r="E101" s="66"/>
      <c r="F101" s="33"/>
    </row>
    <row r="102" spans="1:6" ht="56.25" x14ac:dyDescent="0.3">
      <c r="A102" s="49" t="s">
        <v>65</v>
      </c>
      <c r="B102" s="71" t="s">
        <v>4</v>
      </c>
      <c r="C102" s="71"/>
      <c r="D102" s="71"/>
      <c r="E102" s="48" t="s">
        <v>5</v>
      </c>
      <c r="F102" s="48" t="s">
        <v>6</v>
      </c>
    </row>
    <row r="103" spans="1:6" x14ac:dyDescent="0.3">
      <c r="A103" s="48" t="s">
        <v>7</v>
      </c>
      <c r="B103" s="77" t="s">
        <v>136</v>
      </c>
      <c r="C103" s="78"/>
      <c r="D103" s="79"/>
      <c r="E103" s="48" t="s">
        <v>137</v>
      </c>
      <c r="F103" s="34">
        <v>521</v>
      </c>
    </row>
    <row r="104" spans="1:6" x14ac:dyDescent="0.3">
      <c r="A104" s="48" t="s">
        <v>8</v>
      </c>
      <c r="B104" s="77" t="s">
        <v>138</v>
      </c>
      <c r="C104" s="78"/>
      <c r="D104" s="79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77" t="s">
        <v>73</v>
      </c>
      <c r="C105" s="78"/>
      <c r="D105" s="79"/>
      <c r="E105" s="48" t="s">
        <v>9</v>
      </c>
      <c r="F105" s="34">
        <v>477</v>
      </c>
    </row>
    <row r="106" spans="1:6" x14ac:dyDescent="0.3">
      <c r="A106" s="48" t="s">
        <v>12</v>
      </c>
      <c r="B106" s="80" t="s">
        <v>13</v>
      </c>
      <c r="C106" s="80"/>
      <c r="D106" s="80"/>
      <c r="E106" s="48" t="s">
        <v>9</v>
      </c>
      <c r="F106" s="34">
        <v>235</v>
      </c>
    </row>
    <row r="108" spans="1:6" x14ac:dyDescent="0.3">
      <c r="A108" s="15" t="s">
        <v>180</v>
      </c>
    </row>
    <row r="109" spans="1:6" x14ac:dyDescent="0.3">
      <c r="A109" s="31"/>
      <c r="B109" s="81" t="s">
        <v>174</v>
      </c>
      <c r="C109" s="81"/>
      <c r="D109" s="81"/>
      <c r="E109" s="81"/>
      <c r="F109" s="33"/>
    </row>
    <row r="110" spans="1:6" x14ac:dyDescent="0.3">
      <c r="A110" s="33"/>
      <c r="B110" s="82" t="s">
        <v>169</v>
      </c>
      <c r="C110" s="82"/>
      <c r="D110" s="82"/>
      <c r="E110" s="82"/>
      <c r="F110" s="33"/>
    </row>
    <row r="112" spans="1:6" ht="56.25" x14ac:dyDescent="0.3">
      <c r="A112" s="49" t="s">
        <v>65</v>
      </c>
      <c r="B112" s="71" t="s">
        <v>4</v>
      </c>
      <c r="C112" s="71"/>
      <c r="D112" s="71"/>
      <c r="E112" s="48" t="s">
        <v>5</v>
      </c>
      <c r="F112" s="48" t="s">
        <v>6</v>
      </c>
    </row>
    <row r="113" spans="1:6" x14ac:dyDescent="0.3">
      <c r="A113" s="48" t="s">
        <v>7</v>
      </c>
      <c r="B113" s="77" t="s">
        <v>136</v>
      </c>
      <c r="C113" s="78"/>
      <c r="D113" s="79"/>
      <c r="E113" s="48" t="s">
        <v>137</v>
      </c>
      <c r="F113" s="11">
        <v>116</v>
      </c>
    </row>
    <row r="114" spans="1:6" x14ac:dyDescent="0.3">
      <c r="A114" s="48" t="s">
        <v>8</v>
      </c>
      <c r="B114" s="77" t="s">
        <v>138</v>
      </c>
      <c r="C114" s="78"/>
      <c r="D114" s="79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77" t="s">
        <v>73</v>
      </c>
      <c r="C115" s="78"/>
      <c r="D115" s="79"/>
      <c r="E115" s="48" t="s">
        <v>9</v>
      </c>
      <c r="F115" s="34">
        <v>114</v>
      </c>
    </row>
    <row r="116" spans="1:6" x14ac:dyDescent="0.3">
      <c r="A116" s="48" t="s">
        <v>12</v>
      </c>
      <c r="B116" s="80" t="s">
        <v>13</v>
      </c>
      <c r="C116" s="80"/>
      <c r="D116" s="80"/>
      <c r="E116" s="48" t="s">
        <v>9</v>
      </c>
      <c r="F116" s="34">
        <v>73</v>
      </c>
    </row>
    <row r="118" spans="1:6" x14ac:dyDescent="0.3">
      <c r="A118" s="15" t="s">
        <v>179</v>
      </c>
    </row>
    <row r="119" spans="1:6" x14ac:dyDescent="0.3">
      <c r="A119" s="31"/>
      <c r="B119" s="81" t="s">
        <v>175</v>
      </c>
      <c r="C119" s="81"/>
      <c r="D119" s="81"/>
      <c r="E119" s="81"/>
      <c r="F119" s="33"/>
    </row>
    <row r="120" spans="1:6" x14ac:dyDescent="0.3">
      <c r="A120" s="33"/>
      <c r="B120" s="82" t="s">
        <v>169</v>
      </c>
      <c r="C120" s="82"/>
      <c r="D120" s="82"/>
      <c r="E120" s="82"/>
      <c r="F120" s="33"/>
    </row>
    <row r="121" spans="1:6" x14ac:dyDescent="0.3">
      <c r="A121" s="33"/>
      <c r="B121" s="66"/>
      <c r="C121" s="66"/>
      <c r="D121" s="66"/>
      <c r="E121" s="66"/>
      <c r="F121" s="33"/>
    </row>
    <row r="122" spans="1:6" ht="56.25" x14ac:dyDescent="0.3">
      <c r="A122" s="49" t="s">
        <v>65</v>
      </c>
      <c r="B122" s="71" t="s">
        <v>4</v>
      </c>
      <c r="C122" s="71"/>
      <c r="D122" s="71"/>
      <c r="E122" s="48" t="s">
        <v>5</v>
      </c>
      <c r="F122" s="48" t="s">
        <v>6</v>
      </c>
    </row>
    <row r="123" spans="1:6" x14ac:dyDescent="0.3">
      <c r="A123" s="48" t="s">
        <v>7</v>
      </c>
      <c r="B123" s="77" t="s">
        <v>136</v>
      </c>
      <c r="C123" s="78"/>
      <c r="D123" s="79"/>
      <c r="E123" s="48" t="s">
        <v>137</v>
      </c>
      <c r="F123" s="11">
        <v>52</v>
      </c>
    </row>
    <row r="124" spans="1:6" x14ac:dyDescent="0.3">
      <c r="A124" s="48" t="s">
        <v>8</v>
      </c>
      <c r="B124" s="77" t="s">
        <v>138</v>
      </c>
      <c r="C124" s="78"/>
      <c r="D124" s="79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77" t="s">
        <v>73</v>
      </c>
      <c r="C125" s="78"/>
      <c r="D125" s="79"/>
      <c r="E125" s="48" t="s">
        <v>9</v>
      </c>
      <c r="F125" s="34">
        <v>175</v>
      </c>
    </row>
    <row r="126" spans="1:6" x14ac:dyDescent="0.3">
      <c r="A126" s="48" t="s">
        <v>12</v>
      </c>
      <c r="B126" s="80" t="s">
        <v>13</v>
      </c>
      <c r="C126" s="80"/>
      <c r="D126" s="80"/>
      <c r="E126" s="48" t="s">
        <v>9</v>
      </c>
      <c r="F126" s="34">
        <v>122</v>
      </c>
    </row>
    <row r="128" spans="1:6" x14ac:dyDescent="0.3">
      <c r="A128" s="15" t="s">
        <v>178</v>
      </c>
    </row>
    <row r="129" spans="1:6" x14ac:dyDescent="0.3">
      <c r="A129" s="31"/>
      <c r="B129" s="81" t="s">
        <v>245</v>
      </c>
      <c r="C129" s="81"/>
      <c r="D129" s="81"/>
      <c r="E129" s="81"/>
      <c r="F129" s="33"/>
    </row>
    <row r="130" spans="1:6" x14ac:dyDescent="0.3">
      <c r="A130" s="33"/>
      <c r="B130" s="82" t="s">
        <v>169</v>
      </c>
      <c r="C130" s="82"/>
      <c r="D130" s="82"/>
      <c r="E130" s="82"/>
      <c r="F130" s="33"/>
    </row>
    <row r="131" spans="1:6" x14ac:dyDescent="0.3">
      <c r="A131" s="33"/>
      <c r="B131" s="66"/>
      <c r="C131" s="66"/>
      <c r="D131" s="66"/>
      <c r="E131" s="66"/>
      <c r="F131" s="33"/>
    </row>
    <row r="132" spans="1:6" ht="56.25" x14ac:dyDescent="0.3">
      <c r="A132" s="49" t="s">
        <v>65</v>
      </c>
      <c r="B132" s="71" t="s">
        <v>4</v>
      </c>
      <c r="C132" s="71"/>
      <c r="D132" s="71"/>
      <c r="E132" s="48" t="s">
        <v>5</v>
      </c>
      <c r="F132" s="48" t="s">
        <v>6</v>
      </c>
    </row>
    <row r="133" spans="1:6" x14ac:dyDescent="0.3">
      <c r="A133" s="48" t="s">
        <v>7</v>
      </c>
      <c r="B133" s="77" t="s">
        <v>136</v>
      </c>
      <c r="C133" s="78"/>
      <c r="D133" s="79"/>
      <c r="E133" s="48" t="s">
        <v>137</v>
      </c>
      <c r="F133" s="11">
        <v>105</v>
      </c>
    </row>
    <row r="134" spans="1:6" x14ac:dyDescent="0.3">
      <c r="A134" s="48" t="s">
        <v>8</v>
      </c>
      <c r="B134" s="77" t="s">
        <v>138</v>
      </c>
      <c r="C134" s="78"/>
      <c r="D134" s="79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77" t="s">
        <v>73</v>
      </c>
      <c r="C135" s="78"/>
      <c r="D135" s="79"/>
      <c r="E135" s="48" t="s">
        <v>9</v>
      </c>
      <c r="F135" s="34">
        <v>125</v>
      </c>
    </row>
    <row r="136" spans="1:6" x14ac:dyDescent="0.3">
      <c r="A136" s="48" t="s">
        <v>12</v>
      </c>
      <c r="B136" s="80" t="s">
        <v>13</v>
      </c>
      <c r="C136" s="80"/>
      <c r="D136" s="80"/>
      <c r="E136" s="48" t="s">
        <v>9</v>
      </c>
      <c r="F136" s="34">
        <v>46</v>
      </c>
    </row>
    <row r="138" spans="1:6" x14ac:dyDescent="0.3">
      <c r="A138" s="15" t="s">
        <v>177</v>
      </c>
    </row>
    <row r="139" spans="1:6" x14ac:dyDescent="0.3">
      <c r="A139" s="31"/>
      <c r="B139" s="81" t="s">
        <v>246</v>
      </c>
      <c r="C139" s="81"/>
      <c r="D139" s="81"/>
      <c r="E139" s="81"/>
      <c r="F139" s="33"/>
    </row>
    <row r="140" spans="1:6" x14ac:dyDescent="0.3">
      <c r="A140" s="33"/>
      <c r="B140" s="82" t="s">
        <v>169</v>
      </c>
      <c r="C140" s="82"/>
      <c r="D140" s="82"/>
      <c r="E140" s="82"/>
      <c r="F140" s="33"/>
    </row>
    <row r="141" spans="1:6" x14ac:dyDescent="0.3">
      <c r="A141" s="33"/>
      <c r="B141" s="66"/>
      <c r="C141" s="66"/>
      <c r="D141" s="66"/>
      <c r="E141" s="66"/>
      <c r="F141" s="33"/>
    </row>
    <row r="142" spans="1:6" ht="56.25" x14ac:dyDescent="0.3">
      <c r="A142" s="49" t="s">
        <v>65</v>
      </c>
      <c r="B142" s="71" t="s">
        <v>4</v>
      </c>
      <c r="C142" s="71"/>
      <c r="D142" s="71"/>
      <c r="E142" s="48" t="s">
        <v>5</v>
      </c>
      <c r="F142" s="48" t="s">
        <v>6</v>
      </c>
    </row>
    <row r="143" spans="1:6" x14ac:dyDescent="0.3">
      <c r="A143" s="48" t="s">
        <v>7</v>
      </c>
      <c r="B143" s="77" t="s">
        <v>136</v>
      </c>
      <c r="C143" s="78"/>
      <c r="D143" s="79"/>
      <c r="E143" s="48" t="s">
        <v>137</v>
      </c>
      <c r="F143" s="11">
        <v>69</v>
      </c>
    </row>
    <row r="144" spans="1:6" x14ac:dyDescent="0.3">
      <c r="A144" s="48" t="s">
        <v>8</v>
      </c>
      <c r="B144" s="77" t="s">
        <v>138</v>
      </c>
      <c r="C144" s="78"/>
      <c r="D144" s="79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77" t="s">
        <v>73</v>
      </c>
      <c r="C145" s="78"/>
      <c r="D145" s="79"/>
      <c r="E145" s="48" t="s">
        <v>9</v>
      </c>
      <c r="F145" s="34">
        <v>38</v>
      </c>
    </row>
    <row r="146" spans="1:6" x14ac:dyDescent="0.3">
      <c r="A146" s="48" t="s">
        <v>12</v>
      </c>
      <c r="B146" s="80" t="s">
        <v>13</v>
      </c>
      <c r="C146" s="80"/>
      <c r="D146" s="80"/>
      <c r="E146" s="48" t="s">
        <v>9</v>
      </c>
      <c r="F146" s="34">
        <v>27</v>
      </c>
    </row>
    <row r="147" spans="1:6" x14ac:dyDescent="0.3">
      <c r="A147" s="55"/>
      <c r="B147" s="56"/>
      <c r="C147" s="56"/>
      <c r="D147" s="56"/>
      <c r="E147" s="55"/>
      <c r="F147" s="57"/>
    </row>
    <row r="148" spans="1:6" x14ac:dyDescent="0.3">
      <c r="A148" s="55"/>
      <c r="B148" s="56"/>
      <c r="C148" s="56"/>
      <c r="D148" s="56"/>
      <c r="E148" s="55"/>
      <c r="F148" s="57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92</v>
      </c>
    </row>
    <row r="155" spans="1:6" ht="37.5" customHeight="1" x14ac:dyDescent="0.3">
      <c r="A155" s="95" t="s">
        <v>29</v>
      </c>
      <c r="B155" s="112"/>
      <c r="C155" s="113" t="s">
        <v>53</v>
      </c>
      <c r="D155" s="114"/>
      <c r="E155" s="95" t="s">
        <v>30</v>
      </c>
      <c r="F155" s="112"/>
    </row>
    <row r="156" spans="1:6" ht="36" customHeight="1" x14ac:dyDescent="0.3">
      <c r="A156" s="60" t="s">
        <v>51</v>
      </c>
      <c r="B156" s="62" t="s">
        <v>52</v>
      </c>
      <c r="C156" s="115"/>
      <c r="D156" s="116"/>
      <c r="E156" s="59" t="s">
        <v>31</v>
      </c>
      <c r="F156" s="59" t="s">
        <v>32</v>
      </c>
    </row>
    <row r="157" spans="1:6" ht="98.25" customHeight="1" x14ac:dyDescent="0.3">
      <c r="A157" s="63">
        <v>136</v>
      </c>
      <c r="B157" s="35" t="s">
        <v>145</v>
      </c>
      <c r="C157" s="72">
        <v>2</v>
      </c>
      <c r="D157" s="73"/>
      <c r="E157" s="52">
        <v>566</v>
      </c>
      <c r="F157" s="36">
        <v>321</v>
      </c>
    </row>
    <row r="158" spans="1:6" ht="57.75" hidden="1" customHeight="1" x14ac:dyDescent="0.3">
      <c r="A158" s="63">
        <v>184</v>
      </c>
      <c r="B158" s="35" t="s">
        <v>146</v>
      </c>
      <c r="C158" s="72">
        <v>2</v>
      </c>
      <c r="D158" s="73"/>
      <c r="E158" s="36">
        <v>0</v>
      </c>
      <c r="F158" s="36">
        <v>0</v>
      </c>
    </row>
    <row r="159" spans="1:6" x14ac:dyDescent="0.3">
      <c r="A159" s="51">
        <v>11</v>
      </c>
      <c r="B159" s="35" t="s">
        <v>116</v>
      </c>
      <c r="C159" s="72">
        <v>4</v>
      </c>
      <c r="D159" s="73"/>
      <c r="E159" s="37">
        <v>389</v>
      </c>
      <c r="F159" s="38">
        <v>0</v>
      </c>
    </row>
    <row r="160" spans="1:6" x14ac:dyDescent="0.3">
      <c r="A160" s="51">
        <v>12</v>
      </c>
      <c r="B160" s="35" t="s">
        <v>117</v>
      </c>
      <c r="C160" s="72">
        <v>5</v>
      </c>
      <c r="D160" s="73"/>
      <c r="E160" s="38">
        <v>186</v>
      </c>
      <c r="F160" s="38">
        <f>59-7</f>
        <v>52</v>
      </c>
    </row>
    <row r="161" spans="1:6" x14ac:dyDescent="0.3">
      <c r="A161" s="51">
        <v>14</v>
      </c>
      <c r="B161" s="35" t="s">
        <v>118</v>
      </c>
      <c r="C161" s="72">
        <v>38</v>
      </c>
      <c r="D161" s="73"/>
      <c r="E161" s="38">
        <v>39</v>
      </c>
      <c r="F161" s="38">
        <v>0</v>
      </c>
    </row>
    <row r="162" spans="1:6" x14ac:dyDescent="0.3">
      <c r="A162" s="51">
        <v>16</v>
      </c>
      <c r="B162" s="35" t="s">
        <v>119</v>
      </c>
      <c r="C162" s="72">
        <v>6</v>
      </c>
      <c r="D162" s="73"/>
      <c r="E162" s="38">
        <v>306</v>
      </c>
      <c r="F162" s="38">
        <v>201</v>
      </c>
    </row>
    <row r="163" spans="1:6" x14ac:dyDescent="0.3">
      <c r="A163" s="51">
        <v>28</v>
      </c>
      <c r="B163" s="35" t="s">
        <v>120</v>
      </c>
      <c r="C163" s="72">
        <v>12</v>
      </c>
      <c r="D163" s="73"/>
      <c r="E163" s="38">
        <v>1407</v>
      </c>
      <c r="F163" s="38">
        <f>40-35</f>
        <v>5</v>
      </c>
    </row>
    <row r="164" spans="1:6" x14ac:dyDescent="0.3">
      <c r="A164" s="51">
        <v>29</v>
      </c>
      <c r="B164" s="35" t="s">
        <v>121</v>
      </c>
      <c r="C164" s="72">
        <v>13</v>
      </c>
      <c r="D164" s="73"/>
      <c r="E164" s="38">
        <f>912-270</f>
        <v>642</v>
      </c>
      <c r="F164" s="38">
        <v>70</v>
      </c>
    </row>
    <row r="165" spans="1:6" x14ac:dyDescent="0.3">
      <c r="A165" s="51">
        <v>158</v>
      </c>
      <c r="B165" s="35" t="s">
        <v>74</v>
      </c>
      <c r="C165" s="72">
        <v>37</v>
      </c>
      <c r="D165" s="73"/>
      <c r="E165" s="38">
        <v>521</v>
      </c>
      <c r="F165" s="38">
        <v>0</v>
      </c>
    </row>
    <row r="166" spans="1:6" x14ac:dyDescent="0.3">
      <c r="A166" s="51">
        <v>53</v>
      </c>
      <c r="B166" s="35" t="s">
        <v>122</v>
      </c>
      <c r="C166" s="72">
        <v>15</v>
      </c>
      <c r="D166" s="73"/>
      <c r="E166" s="38">
        <f>746+10</f>
        <v>756</v>
      </c>
      <c r="F166" s="38">
        <v>169</v>
      </c>
    </row>
    <row r="167" spans="1:6" x14ac:dyDescent="0.3">
      <c r="A167" s="51">
        <v>54</v>
      </c>
      <c r="B167" s="35" t="s">
        <v>123</v>
      </c>
      <c r="C167" s="72">
        <v>16</v>
      </c>
      <c r="D167" s="73"/>
      <c r="E167" s="38">
        <v>330</v>
      </c>
      <c r="F167" s="38">
        <v>0</v>
      </c>
    </row>
    <row r="168" spans="1:6" x14ac:dyDescent="0.3">
      <c r="A168" s="51">
        <v>56</v>
      </c>
      <c r="B168" s="35" t="s">
        <v>124</v>
      </c>
      <c r="C168" s="72">
        <v>13</v>
      </c>
      <c r="D168" s="73"/>
      <c r="E168" s="38">
        <v>394</v>
      </c>
      <c r="F168" s="38">
        <f>143+16</f>
        <v>159</v>
      </c>
    </row>
    <row r="169" spans="1:6" ht="56.25" x14ac:dyDescent="0.3">
      <c r="A169" s="51">
        <v>162</v>
      </c>
      <c r="B169" s="35" t="s">
        <v>125</v>
      </c>
      <c r="C169" s="72">
        <v>20</v>
      </c>
      <c r="D169" s="73"/>
      <c r="E169" s="38">
        <v>426</v>
      </c>
      <c r="F169" s="38">
        <v>150</v>
      </c>
    </row>
    <row r="170" spans="1:6" x14ac:dyDescent="0.3">
      <c r="A170" s="51">
        <v>65</v>
      </c>
      <c r="B170" s="35" t="s">
        <v>126</v>
      </c>
      <c r="C170" s="72">
        <v>21</v>
      </c>
      <c r="D170" s="73"/>
      <c r="E170" s="38">
        <v>445</v>
      </c>
      <c r="F170" s="65">
        <v>126</v>
      </c>
    </row>
    <row r="171" spans="1:6" x14ac:dyDescent="0.3">
      <c r="A171" s="51">
        <v>68</v>
      </c>
      <c r="B171" s="35" t="s">
        <v>144</v>
      </c>
      <c r="C171" s="72">
        <v>22</v>
      </c>
      <c r="D171" s="73"/>
      <c r="E171" s="38">
        <v>513</v>
      </c>
      <c r="F171" s="38">
        <v>217</v>
      </c>
    </row>
    <row r="172" spans="1:6" x14ac:dyDescent="0.3">
      <c r="A172" s="51">
        <v>75</v>
      </c>
      <c r="B172" s="35" t="s">
        <v>127</v>
      </c>
      <c r="C172" s="72">
        <v>23</v>
      </c>
      <c r="D172" s="73"/>
      <c r="E172" s="38">
        <v>512</v>
      </c>
      <c r="F172" s="38">
        <v>0</v>
      </c>
    </row>
    <row r="173" spans="1:6" x14ac:dyDescent="0.3">
      <c r="A173" s="51">
        <v>77</v>
      </c>
      <c r="B173" s="35" t="s">
        <v>262</v>
      </c>
      <c r="C173" s="72">
        <v>24</v>
      </c>
      <c r="D173" s="73"/>
      <c r="E173" s="38">
        <v>15</v>
      </c>
      <c r="F173" s="38">
        <v>50</v>
      </c>
    </row>
    <row r="174" spans="1:6" ht="23.25" customHeight="1" x14ac:dyDescent="0.3">
      <c r="A174" s="51">
        <v>81</v>
      </c>
      <c r="B174" s="35" t="s">
        <v>128</v>
      </c>
      <c r="C174" s="72">
        <v>25</v>
      </c>
      <c r="D174" s="73"/>
      <c r="E174" s="38">
        <v>266</v>
      </c>
      <c r="F174" s="38">
        <v>48</v>
      </c>
    </row>
    <row r="175" spans="1:6" x14ac:dyDescent="0.3">
      <c r="A175" s="51">
        <v>97</v>
      </c>
      <c r="B175" s="35" t="s">
        <v>129</v>
      </c>
      <c r="C175" s="72">
        <v>27</v>
      </c>
      <c r="D175" s="73"/>
      <c r="E175" s="38">
        <f>1536-10</f>
        <v>1526</v>
      </c>
      <c r="F175" s="38">
        <v>1042</v>
      </c>
    </row>
    <row r="176" spans="1:6" x14ac:dyDescent="0.3">
      <c r="A176" s="51">
        <v>100</v>
      </c>
      <c r="B176" s="35" t="s">
        <v>75</v>
      </c>
      <c r="C176" s="72">
        <v>29</v>
      </c>
      <c r="D176" s="73"/>
      <c r="E176" s="38">
        <f>375-190+647+100</f>
        <v>932</v>
      </c>
      <c r="F176" s="38">
        <v>109</v>
      </c>
    </row>
    <row r="177" spans="1:10" x14ac:dyDescent="0.3">
      <c r="A177" s="51">
        <v>108</v>
      </c>
      <c r="B177" s="35" t="s">
        <v>130</v>
      </c>
      <c r="C177" s="72">
        <v>30</v>
      </c>
      <c r="D177" s="73"/>
      <c r="E177" s="38">
        <v>586</v>
      </c>
      <c r="F177" s="38">
        <f>110+19</f>
        <v>129</v>
      </c>
    </row>
    <row r="178" spans="1:10" x14ac:dyDescent="0.3">
      <c r="A178" s="51">
        <v>112</v>
      </c>
      <c r="B178" s="35" t="s">
        <v>131</v>
      </c>
      <c r="C178" s="72">
        <v>31.32</v>
      </c>
      <c r="D178" s="73"/>
      <c r="E178" s="38">
        <f>2225+30</f>
        <v>2255</v>
      </c>
      <c r="F178" s="38">
        <v>302</v>
      </c>
    </row>
    <row r="179" spans="1:10" x14ac:dyDescent="0.3">
      <c r="A179" s="51">
        <v>114</v>
      </c>
      <c r="B179" s="35" t="s">
        <v>76</v>
      </c>
      <c r="C179" s="72">
        <v>33</v>
      </c>
      <c r="D179" s="73"/>
      <c r="E179" s="38">
        <v>40</v>
      </c>
      <c r="F179" s="38">
        <v>0</v>
      </c>
    </row>
    <row r="180" spans="1:10" x14ac:dyDescent="0.3">
      <c r="A180" s="51">
        <v>116</v>
      </c>
      <c r="B180" s="35" t="s">
        <v>77</v>
      </c>
      <c r="C180" s="72">
        <v>34</v>
      </c>
      <c r="D180" s="73"/>
      <c r="E180" s="38">
        <v>100</v>
      </c>
      <c r="F180" s="38">
        <v>0</v>
      </c>
    </row>
    <row r="181" spans="1:10" x14ac:dyDescent="0.3">
      <c r="A181" s="51">
        <v>122</v>
      </c>
      <c r="B181" s="35" t="s">
        <v>132</v>
      </c>
      <c r="C181" s="72">
        <v>35</v>
      </c>
      <c r="D181" s="73"/>
      <c r="E181" s="38">
        <v>230</v>
      </c>
      <c r="F181" s="38">
        <v>0</v>
      </c>
    </row>
    <row r="182" spans="1:10" ht="37.5" x14ac:dyDescent="0.3">
      <c r="A182" s="51">
        <v>60</v>
      </c>
      <c r="B182" s="35" t="s">
        <v>147</v>
      </c>
      <c r="C182" s="72">
        <v>19</v>
      </c>
      <c r="D182" s="73"/>
      <c r="E182" s="38">
        <v>1104</v>
      </c>
      <c r="F182" s="38">
        <f>1378+7</f>
        <v>1385</v>
      </c>
      <c r="H182" s="15" t="s">
        <v>302</v>
      </c>
      <c r="J182" s="27"/>
    </row>
    <row r="183" spans="1:10" ht="59.25" customHeight="1" x14ac:dyDescent="0.3">
      <c r="A183" s="51">
        <v>59</v>
      </c>
      <c r="B183" s="35" t="s">
        <v>267</v>
      </c>
      <c r="C183" s="109" t="s">
        <v>273</v>
      </c>
      <c r="D183" s="110"/>
      <c r="E183" s="38">
        <v>10</v>
      </c>
      <c r="F183" s="38">
        <v>1</v>
      </c>
    </row>
    <row r="184" spans="1:10" ht="56.25" customHeight="1" x14ac:dyDescent="0.3">
      <c r="A184" s="51">
        <v>60</v>
      </c>
      <c r="B184" s="35" t="s">
        <v>161</v>
      </c>
      <c r="C184" s="72" t="s">
        <v>252</v>
      </c>
      <c r="D184" s="73"/>
      <c r="E184" s="38">
        <v>10</v>
      </c>
      <c r="F184" s="38">
        <v>9</v>
      </c>
    </row>
    <row r="185" spans="1:10" ht="56.25" customHeight="1" x14ac:dyDescent="0.3">
      <c r="A185" s="51">
        <v>60</v>
      </c>
      <c r="B185" s="35" t="s">
        <v>162</v>
      </c>
      <c r="C185" s="72" t="s">
        <v>253</v>
      </c>
      <c r="D185" s="73"/>
      <c r="E185" s="38">
        <v>0</v>
      </c>
      <c r="F185" s="38">
        <v>7</v>
      </c>
    </row>
    <row r="186" spans="1:10" ht="78.75" customHeight="1" x14ac:dyDescent="0.3">
      <c r="A186" s="51">
        <v>60</v>
      </c>
      <c r="B186" s="35" t="s">
        <v>163</v>
      </c>
      <c r="C186" s="72" t="s">
        <v>255</v>
      </c>
      <c r="D186" s="73"/>
      <c r="E186" s="38">
        <v>37</v>
      </c>
      <c r="F186" s="38">
        <v>0</v>
      </c>
    </row>
    <row r="187" spans="1:10" ht="78.75" customHeight="1" x14ac:dyDescent="0.3">
      <c r="A187" s="51">
        <v>60</v>
      </c>
      <c r="B187" s="35" t="s">
        <v>254</v>
      </c>
      <c r="C187" s="72" t="s">
        <v>256</v>
      </c>
      <c r="D187" s="73"/>
      <c r="E187" s="38">
        <v>3</v>
      </c>
      <c r="F187" s="38">
        <v>0</v>
      </c>
    </row>
    <row r="188" spans="1:10" ht="85.5" customHeight="1" x14ac:dyDescent="0.3">
      <c r="A188" s="51"/>
      <c r="B188" s="35" t="s">
        <v>164</v>
      </c>
      <c r="C188" s="72" t="s">
        <v>257</v>
      </c>
      <c r="D188" s="73"/>
      <c r="E188" s="38">
        <v>0</v>
      </c>
      <c r="F188" s="38">
        <v>3</v>
      </c>
    </row>
    <row r="189" spans="1:10" ht="78.75" customHeight="1" x14ac:dyDescent="0.3">
      <c r="A189" s="51">
        <v>60</v>
      </c>
      <c r="B189" s="35" t="s">
        <v>251</v>
      </c>
      <c r="C189" s="72" t="s">
        <v>258</v>
      </c>
      <c r="D189" s="73"/>
      <c r="E189" s="38">
        <v>5</v>
      </c>
      <c r="F189" s="38">
        <v>0</v>
      </c>
    </row>
    <row r="190" spans="1:10" ht="90" customHeight="1" x14ac:dyDescent="0.3">
      <c r="A190" s="51">
        <v>60</v>
      </c>
      <c r="B190" s="35" t="s">
        <v>165</v>
      </c>
      <c r="C190" s="72" t="s">
        <v>259</v>
      </c>
      <c r="D190" s="73"/>
      <c r="E190" s="38">
        <v>7</v>
      </c>
      <c r="F190" s="38">
        <v>4</v>
      </c>
    </row>
    <row r="191" spans="1:10" ht="84" customHeight="1" x14ac:dyDescent="0.3">
      <c r="A191" s="51">
        <v>60</v>
      </c>
      <c r="B191" s="35" t="s">
        <v>260</v>
      </c>
      <c r="C191" s="72" t="s">
        <v>261</v>
      </c>
      <c r="D191" s="73"/>
      <c r="E191" s="38">
        <v>4</v>
      </c>
      <c r="F191" s="38">
        <v>0</v>
      </c>
    </row>
    <row r="192" spans="1:10" ht="77.25" customHeight="1" x14ac:dyDescent="0.3">
      <c r="A192" s="51">
        <v>60</v>
      </c>
      <c r="B192" s="35" t="s">
        <v>148</v>
      </c>
      <c r="C192" s="72" t="s">
        <v>285</v>
      </c>
      <c r="D192" s="73"/>
      <c r="E192" s="38">
        <v>50</v>
      </c>
      <c r="F192" s="38">
        <v>35</v>
      </c>
    </row>
    <row r="193" spans="1:6" ht="77.25" customHeight="1" x14ac:dyDescent="0.3">
      <c r="A193" s="51">
        <v>60</v>
      </c>
      <c r="B193" s="35" t="s">
        <v>149</v>
      </c>
      <c r="C193" s="72" t="s">
        <v>286</v>
      </c>
      <c r="D193" s="73"/>
      <c r="E193" s="38">
        <v>117</v>
      </c>
      <c r="F193" s="38">
        <v>25</v>
      </c>
    </row>
    <row r="194" spans="1:6" ht="77.25" customHeight="1" x14ac:dyDescent="0.3">
      <c r="A194" s="51">
        <v>60</v>
      </c>
      <c r="B194" s="35" t="s">
        <v>150</v>
      </c>
      <c r="C194" s="72" t="s">
        <v>287</v>
      </c>
      <c r="D194" s="73"/>
      <c r="E194" s="38">
        <v>182</v>
      </c>
      <c r="F194" s="38">
        <v>31</v>
      </c>
    </row>
    <row r="195" spans="1:6" ht="77.25" customHeight="1" x14ac:dyDescent="0.3">
      <c r="A195" s="51">
        <v>60</v>
      </c>
      <c r="B195" s="35" t="s">
        <v>151</v>
      </c>
      <c r="C195" s="72" t="s">
        <v>288</v>
      </c>
      <c r="D195" s="73"/>
      <c r="E195" s="38">
        <v>29</v>
      </c>
      <c r="F195" s="38">
        <v>140</v>
      </c>
    </row>
    <row r="196" spans="1:6" ht="81.75" customHeight="1" x14ac:dyDescent="0.3">
      <c r="A196" s="51">
        <v>60</v>
      </c>
      <c r="B196" s="35" t="s">
        <v>152</v>
      </c>
      <c r="C196" s="72" t="s">
        <v>289</v>
      </c>
      <c r="D196" s="73"/>
      <c r="E196" s="38">
        <v>78</v>
      </c>
      <c r="F196" s="38">
        <v>181</v>
      </c>
    </row>
    <row r="197" spans="1:6" ht="81.75" customHeight="1" x14ac:dyDescent="0.3">
      <c r="A197" s="51">
        <v>60</v>
      </c>
      <c r="B197" s="35" t="s">
        <v>153</v>
      </c>
      <c r="C197" s="72" t="s">
        <v>290</v>
      </c>
      <c r="D197" s="73"/>
      <c r="E197" s="38">
        <v>34</v>
      </c>
      <c r="F197" s="38">
        <v>117</v>
      </c>
    </row>
    <row r="198" spans="1:6" ht="80.25" customHeight="1" x14ac:dyDescent="0.3">
      <c r="A198" s="51">
        <v>60</v>
      </c>
      <c r="B198" s="35" t="s">
        <v>154</v>
      </c>
      <c r="C198" s="72" t="s">
        <v>291</v>
      </c>
      <c r="D198" s="73"/>
      <c r="E198" s="38">
        <v>30</v>
      </c>
      <c r="F198" s="38">
        <v>36</v>
      </c>
    </row>
    <row r="199" spans="1:6" ht="80.25" customHeight="1" x14ac:dyDescent="0.3">
      <c r="A199" s="51">
        <v>60</v>
      </c>
      <c r="B199" s="35" t="s">
        <v>155</v>
      </c>
      <c r="C199" s="72" t="s">
        <v>292</v>
      </c>
      <c r="D199" s="73"/>
      <c r="E199" s="38">
        <v>15</v>
      </c>
      <c r="F199" s="38">
        <v>19</v>
      </c>
    </row>
    <row r="200" spans="1:6" ht="72" customHeight="1" x14ac:dyDescent="0.3">
      <c r="A200" s="51">
        <v>60</v>
      </c>
      <c r="B200" s="35" t="s">
        <v>156</v>
      </c>
      <c r="C200" s="72" t="s">
        <v>293</v>
      </c>
      <c r="D200" s="73"/>
      <c r="E200" s="38">
        <v>4</v>
      </c>
      <c r="F200" s="38">
        <v>19</v>
      </c>
    </row>
    <row r="201" spans="1:6" ht="72" customHeight="1" x14ac:dyDescent="0.3">
      <c r="A201" s="51">
        <v>60</v>
      </c>
      <c r="B201" s="35" t="s">
        <v>157</v>
      </c>
      <c r="C201" s="72" t="s">
        <v>294</v>
      </c>
      <c r="D201" s="73"/>
      <c r="E201" s="38">
        <v>13</v>
      </c>
      <c r="F201" s="38">
        <v>19</v>
      </c>
    </row>
    <row r="202" spans="1:6" ht="75" customHeight="1" x14ac:dyDescent="0.3">
      <c r="A202" s="51">
        <v>60</v>
      </c>
      <c r="B202" s="35" t="s">
        <v>158</v>
      </c>
      <c r="C202" s="72" t="s">
        <v>295</v>
      </c>
      <c r="D202" s="73"/>
      <c r="E202" s="38">
        <v>1</v>
      </c>
      <c r="F202" s="38">
        <v>94</v>
      </c>
    </row>
    <row r="203" spans="1:6" ht="75" customHeight="1" x14ac:dyDescent="0.3">
      <c r="A203" s="51">
        <v>60</v>
      </c>
      <c r="B203" s="35" t="s">
        <v>159</v>
      </c>
      <c r="C203" s="72" t="s">
        <v>296</v>
      </c>
      <c r="D203" s="73"/>
      <c r="E203" s="38">
        <v>0</v>
      </c>
      <c r="F203" s="38">
        <v>60</v>
      </c>
    </row>
    <row r="204" spans="1:6" ht="75" customHeight="1" x14ac:dyDescent="0.3">
      <c r="A204" s="51">
        <v>60</v>
      </c>
      <c r="B204" s="35" t="s">
        <v>160</v>
      </c>
      <c r="C204" s="72" t="s">
        <v>297</v>
      </c>
      <c r="D204" s="73"/>
      <c r="E204" s="38">
        <v>9</v>
      </c>
      <c r="F204" s="38">
        <v>155</v>
      </c>
    </row>
    <row r="205" spans="1:6" ht="75" customHeight="1" x14ac:dyDescent="0.3">
      <c r="A205" s="51">
        <v>60</v>
      </c>
      <c r="B205" s="35" t="s">
        <v>266</v>
      </c>
      <c r="C205" s="72" t="s">
        <v>298</v>
      </c>
      <c r="D205" s="73"/>
      <c r="E205" s="38">
        <v>37</v>
      </c>
      <c r="F205" s="38">
        <v>29</v>
      </c>
    </row>
    <row r="206" spans="1:6" ht="75" customHeight="1" x14ac:dyDescent="0.3">
      <c r="A206" s="51">
        <v>60</v>
      </c>
      <c r="B206" s="35" t="s">
        <v>250</v>
      </c>
      <c r="C206" s="72" t="s">
        <v>299</v>
      </c>
      <c r="D206" s="73"/>
      <c r="E206" s="38">
        <v>43</v>
      </c>
      <c r="F206" s="38">
        <v>231</v>
      </c>
    </row>
    <row r="207" spans="1:6" ht="75" customHeight="1" x14ac:dyDescent="0.3">
      <c r="A207" s="51">
        <v>60</v>
      </c>
      <c r="B207" s="35" t="s">
        <v>264</v>
      </c>
      <c r="C207" s="72" t="s">
        <v>300</v>
      </c>
      <c r="D207" s="73"/>
      <c r="E207" s="38">
        <v>28</v>
      </c>
      <c r="F207" s="38">
        <v>75</v>
      </c>
    </row>
    <row r="208" spans="1:6" ht="75" customHeight="1" x14ac:dyDescent="0.3">
      <c r="A208" s="51">
        <v>60</v>
      </c>
      <c r="B208" s="35" t="s">
        <v>265</v>
      </c>
      <c r="C208" s="72" t="s">
        <v>301</v>
      </c>
      <c r="D208" s="73"/>
      <c r="E208" s="38">
        <v>0</v>
      </c>
      <c r="F208" s="38">
        <v>17</v>
      </c>
    </row>
    <row r="209" spans="1:11" ht="75" customHeight="1" x14ac:dyDescent="0.3">
      <c r="A209" s="51">
        <v>61</v>
      </c>
      <c r="B209" s="35" t="s">
        <v>324</v>
      </c>
      <c r="C209" s="72" t="s">
        <v>326</v>
      </c>
      <c r="D209" s="73"/>
      <c r="E209" s="38">
        <v>19</v>
      </c>
      <c r="F209" s="38">
        <v>16</v>
      </c>
    </row>
    <row r="210" spans="1:11" ht="75" customHeight="1" x14ac:dyDescent="0.3">
      <c r="A210" s="51">
        <v>62</v>
      </c>
      <c r="B210" s="35" t="s">
        <v>325</v>
      </c>
      <c r="C210" s="72" t="s">
        <v>327</v>
      </c>
      <c r="D210" s="73"/>
      <c r="E210" s="38">
        <v>2</v>
      </c>
      <c r="F210" s="38">
        <v>1</v>
      </c>
    </row>
    <row r="211" spans="1:11" x14ac:dyDescent="0.3">
      <c r="A211" s="68" t="s">
        <v>33</v>
      </c>
      <c r="B211" s="69"/>
      <c r="C211" s="69"/>
      <c r="D211" s="70"/>
      <c r="E211" s="38">
        <f>SUM(E157:E182)</f>
        <v>14486</v>
      </c>
      <c r="F211" s="38">
        <f>SUM(F157:F182)</f>
        <v>4535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95" t="s">
        <v>29</v>
      </c>
      <c r="B215" s="120"/>
      <c r="C215" s="71" t="s">
        <v>35</v>
      </c>
      <c r="D215" s="114" t="s">
        <v>54</v>
      </c>
      <c r="E215" s="71" t="s">
        <v>30</v>
      </c>
      <c r="F215" s="71"/>
    </row>
    <row r="216" spans="1:11" ht="37.5" x14ac:dyDescent="0.3">
      <c r="A216" s="59" t="s">
        <v>51</v>
      </c>
      <c r="B216" s="61" t="s">
        <v>52</v>
      </c>
      <c r="C216" s="71"/>
      <c r="D216" s="116"/>
      <c r="E216" s="59" t="s">
        <v>31</v>
      </c>
      <c r="F216" s="59" t="s">
        <v>32</v>
      </c>
    </row>
    <row r="217" spans="1:11" ht="21.75" customHeight="1" x14ac:dyDescent="0.3">
      <c r="A217" s="59">
        <v>15</v>
      </c>
      <c r="B217" s="64" t="s">
        <v>87</v>
      </c>
      <c r="C217" s="59">
        <v>37</v>
      </c>
      <c r="D217" s="127" t="s">
        <v>88</v>
      </c>
      <c r="E217" s="29">
        <v>55</v>
      </c>
      <c r="F217" s="29">
        <v>0</v>
      </c>
    </row>
    <row r="218" spans="1:11" ht="21.75" customHeight="1" x14ac:dyDescent="0.3">
      <c r="A218" s="59">
        <v>15</v>
      </c>
      <c r="B218" s="64" t="s">
        <v>87</v>
      </c>
      <c r="C218" s="59">
        <v>38</v>
      </c>
      <c r="D218" s="128"/>
      <c r="E218" s="29">
        <v>21</v>
      </c>
      <c r="F218" s="29">
        <v>0</v>
      </c>
    </row>
    <row r="219" spans="1:11" ht="21.75" customHeight="1" x14ac:dyDescent="0.3">
      <c r="A219" s="59">
        <v>15</v>
      </c>
      <c r="B219" s="64" t="s">
        <v>87</v>
      </c>
      <c r="C219" s="59">
        <v>39</v>
      </c>
      <c r="D219" s="128"/>
      <c r="E219" s="29">
        <v>17</v>
      </c>
      <c r="F219" s="29">
        <v>0</v>
      </c>
    </row>
    <row r="220" spans="1:11" ht="21.75" customHeight="1" x14ac:dyDescent="0.3">
      <c r="A220" s="59">
        <v>15</v>
      </c>
      <c r="B220" s="64" t="s">
        <v>87</v>
      </c>
      <c r="C220" s="59">
        <v>40</v>
      </c>
      <c r="D220" s="128"/>
      <c r="E220" s="29">
        <v>26</v>
      </c>
      <c r="F220" s="29">
        <v>0</v>
      </c>
    </row>
    <row r="221" spans="1:11" ht="21.75" customHeight="1" x14ac:dyDescent="0.3">
      <c r="A221" s="59">
        <v>15</v>
      </c>
      <c r="B221" s="64" t="s">
        <v>87</v>
      </c>
      <c r="C221" s="59">
        <v>41</v>
      </c>
      <c r="D221" s="128"/>
      <c r="E221" s="29">
        <v>13</v>
      </c>
      <c r="F221" s="29">
        <v>0</v>
      </c>
    </row>
    <row r="222" spans="1:11" ht="21.75" customHeight="1" x14ac:dyDescent="0.3">
      <c r="A222" s="59">
        <v>15</v>
      </c>
      <c r="B222" s="64" t="s">
        <v>87</v>
      </c>
      <c r="C222" s="59">
        <v>42</v>
      </c>
      <c r="D222" s="128"/>
      <c r="E222" s="29">
        <v>5</v>
      </c>
      <c r="F222" s="29">
        <v>0</v>
      </c>
    </row>
    <row r="223" spans="1:11" ht="21.75" customHeight="1" x14ac:dyDescent="0.3">
      <c r="A223" s="59">
        <v>15</v>
      </c>
      <c r="B223" s="64" t="s">
        <v>87</v>
      </c>
      <c r="C223" s="59">
        <v>43</v>
      </c>
      <c r="D223" s="128"/>
      <c r="E223" s="29">
        <v>60</v>
      </c>
      <c r="F223" s="29">
        <v>0</v>
      </c>
    </row>
    <row r="224" spans="1:11" ht="21.75" customHeight="1" x14ac:dyDescent="0.3">
      <c r="A224" s="59">
        <v>15</v>
      </c>
      <c r="B224" s="64" t="s">
        <v>87</v>
      </c>
      <c r="C224" s="59">
        <v>44</v>
      </c>
      <c r="D224" s="128"/>
      <c r="E224" s="29">
        <v>25</v>
      </c>
      <c r="F224" s="29">
        <v>0</v>
      </c>
    </row>
    <row r="225" spans="1:6" ht="21.75" customHeight="1" x14ac:dyDescent="0.3">
      <c r="A225" s="59">
        <v>15</v>
      </c>
      <c r="B225" s="64" t="s">
        <v>87</v>
      </c>
      <c r="C225" s="59">
        <v>45</v>
      </c>
      <c r="D225" s="129"/>
      <c r="E225" s="29">
        <v>6</v>
      </c>
      <c r="F225" s="29">
        <v>0</v>
      </c>
    </row>
    <row r="226" spans="1:6" ht="156" customHeight="1" x14ac:dyDescent="0.3">
      <c r="A226" s="59">
        <v>15</v>
      </c>
      <c r="B226" s="64" t="s">
        <v>87</v>
      </c>
      <c r="C226" s="59">
        <v>49</v>
      </c>
      <c r="D226" s="39" t="s">
        <v>89</v>
      </c>
      <c r="E226" s="29">
        <v>8</v>
      </c>
      <c r="F226" s="29">
        <v>0</v>
      </c>
    </row>
    <row r="227" spans="1:6" ht="140.25" customHeight="1" x14ac:dyDescent="0.3">
      <c r="A227" s="59">
        <v>15</v>
      </c>
      <c r="B227" s="64" t="s">
        <v>87</v>
      </c>
      <c r="C227" s="59">
        <v>51</v>
      </c>
      <c r="D227" s="39" t="s">
        <v>90</v>
      </c>
      <c r="E227" s="29">
        <v>34</v>
      </c>
      <c r="F227" s="29">
        <v>0</v>
      </c>
    </row>
    <row r="228" spans="1:6" x14ac:dyDescent="0.3">
      <c r="A228" s="124" t="s">
        <v>91</v>
      </c>
      <c r="B228" s="125"/>
      <c r="C228" s="125"/>
      <c r="D228" s="126"/>
      <c r="E228" s="29">
        <f>SUM(E217:E227)</f>
        <v>270</v>
      </c>
      <c r="F228" s="29">
        <v>0</v>
      </c>
    </row>
    <row r="229" spans="1:6" ht="215.25" customHeight="1" x14ac:dyDescent="0.3">
      <c r="A229" s="74">
        <v>17</v>
      </c>
      <c r="B229" s="121" t="s">
        <v>75</v>
      </c>
      <c r="C229" s="74">
        <v>56</v>
      </c>
      <c r="D229" s="39" t="s">
        <v>303</v>
      </c>
      <c r="E229" s="117">
        <v>100</v>
      </c>
      <c r="F229" s="74">
        <v>0</v>
      </c>
    </row>
    <row r="230" spans="1:6" ht="348" customHeight="1" x14ac:dyDescent="0.3">
      <c r="A230" s="75"/>
      <c r="B230" s="122"/>
      <c r="C230" s="75"/>
      <c r="D230" s="39" t="s">
        <v>101</v>
      </c>
      <c r="E230" s="118"/>
      <c r="F230" s="75"/>
    </row>
    <row r="231" spans="1:6" ht="287.25" customHeight="1" x14ac:dyDescent="0.3">
      <c r="A231" s="76"/>
      <c r="B231" s="123"/>
      <c r="C231" s="76"/>
      <c r="D231" s="39" t="s">
        <v>102</v>
      </c>
      <c r="E231" s="119"/>
      <c r="F231" s="76"/>
    </row>
    <row r="232" spans="1:6" ht="395.25" hidden="1" customHeight="1" x14ac:dyDescent="0.3">
      <c r="A232" s="59">
        <v>17</v>
      </c>
      <c r="B232" s="61" t="s">
        <v>75</v>
      </c>
      <c r="C232" s="29">
        <v>58</v>
      </c>
      <c r="D232" s="39" t="s">
        <v>304</v>
      </c>
      <c r="E232" s="29">
        <v>0</v>
      </c>
      <c r="F232" s="29"/>
    </row>
    <row r="233" spans="1:6" ht="366.75" customHeight="1" x14ac:dyDescent="0.3">
      <c r="A233" s="59">
        <v>17</v>
      </c>
      <c r="B233" s="61" t="s">
        <v>75</v>
      </c>
      <c r="C233" s="29">
        <v>59</v>
      </c>
      <c r="D233" s="39" t="s">
        <v>249</v>
      </c>
      <c r="E233" s="29">
        <v>90</v>
      </c>
      <c r="F233" s="29"/>
    </row>
    <row r="234" spans="1:6" x14ac:dyDescent="0.3">
      <c r="A234" s="124" t="s">
        <v>91</v>
      </c>
      <c r="B234" s="125"/>
      <c r="C234" s="125"/>
      <c r="D234" s="126"/>
      <c r="E234" s="28">
        <f>SUM(E229:E233)</f>
        <v>190</v>
      </c>
      <c r="F234" s="28">
        <v>0</v>
      </c>
    </row>
    <row r="235" spans="1:6" x14ac:dyDescent="0.3">
      <c r="A235" s="40"/>
      <c r="B235" s="67" t="s">
        <v>33</v>
      </c>
      <c r="C235" s="67"/>
      <c r="D235" s="67"/>
      <c r="E235" s="41">
        <f>E234+E228</f>
        <v>460</v>
      </c>
      <c r="F235" s="28"/>
    </row>
    <row r="237" spans="1:6" x14ac:dyDescent="0.3">
      <c r="A237" s="15" t="s">
        <v>96</v>
      </c>
    </row>
    <row r="239" spans="1:6" ht="36.75" customHeight="1" x14ac:dyDescent="0.3">
      <c r="A239" s="74" t="s">
        <v>82</v>
      </c>
      <c r="B239" s="113" t="s">
        <v>4</v>
      </c>
      <c r="C239" s="74" t="s">
        <v>5</v>
      </c>
      <c r="D239" s="71" t="s">
        <v>30</v>
      </c>
      <c r="E239" s="71"/>
      <c r="F239" s="71"/>
    </row>
    <row r="240" spans="1:6" ht="54" customHeight="1" x14ac:dyDescent="0.3">
      <c r="A240" s="76"/>
      <c r="B240" s="115"/>
      <c r="C240" s="76"/>
      <c r="D240" s="60" t="s">
        <v>31</v>
      </c>
      <c r="E240" s="60" t="s">
        <v>32</v>
      </c>
      <c r="F240" s="60" t="s">
        <v>93</v>
      </c>
    </row>
    <row r="241" spans="1:7" ht="35.25" customHeight="1" x14ac:dyDescent="0.3">
      <c r="A241" s="42" t="s">
        <v>83</v>
      </c>
      <c r="B241" s="29" t="s">
        <v>78</v>
      </c>
      <c r="C241" s="59" t="s">
        <v>337</v>
      </c>
      <c r="D241" s="36">
        <v>1339</v>
      </c>
      <c r="E241" s="36">
        <v>1119</v>
      </c>
      <c r="F241" s="36">
        <v>390</v>
      </c>
    </row>
    <row r="242" spans="1:7" ht="36" customHeight="1" x14ac:dyDescent="0.3">
      <c r="A242" s="42" t="s">
        <v>84</v>
      </c>
      <c r="B242" s="29" t="s">
        <v>79</v>
      </c>
      <c r="C242" s="59" t="s">
        <v>337</v>
      </c>
      <c r="D242" s="36">
        <v>843</v>
      </c>
      <c r="E242" s="36">
        <v>736</v>
      </c>
      <c r="F242" s="36">
        <f>330-23</f>
        <v>307</v>
      </c>
    </row>
    <row r="243" spans="1:7" ht="24" customHeight="1" x14ac:dyDescent="0.3">
      <c r="A243" s="42" t="s">
        <v>85</v>
      </c>
      <c r="B243" s="29" t="s">
        <v>80</v>
      </c>
      <c r="C243" s="59" t="s">
        <v>337</v>
      </c>
      <c r="D243" s="36">
        <v>151</v>
      </c>
      <c r="E243" s="36">
        <v>145</v>
      </c>
      <c r="F243" s="36">
        <v>37</v>
      </c>
    </row>
    <row r="244" spans="1:7" ht="37.5" customHeight="1" x14ac:dyDescent="0.3">
      <c r="A244" s="42" t="s">
        <v>335</v>
      </c>
      <c r="B244" s="29" t="s">
        <v>336</v>
      </c>
      <c r="C244" s="59" t="s">
        <v>337</v>
      </c>
      <c r="D244" s="36">
        <v>1</v>
      </c>
      <c r="E244" s="36"/>
      <c r="F244" s="36"/>
    </row>
    <row r="245" spans="1:7" ht="29.25" customHeight="1" x14ac:dyDescent="0.3">
      <c r="A245" s="42" t="s">
        <v>270</v>
      </c>
      <c r="B245" s="29" t="s">
        <v>269</v>
      </c>
      <c r="C245" s="59" t="s">
        <v>337</v>
      </c>
      <c r="D245" s="36">
        <v>40</v>
      </c>
      <c r="E245" s="36"/>
      <c r="F245" s="36"/>
    </row>
    <row r="246" spans="1:7" ht="33.75" customHeight="1" x14ac:dyDescent="0.3">
      <c r="A246" s="42" t="s">
        <v>86</v>
      </c>
      <c r="B246" s="29" t="s">
        <v>81</v>
      </c>
      <c r="C246" s="59" t="s">
        <v>271</v>
      </c>
      <c r="D246" s="36">
        <v>4</v>
      </c>
      <c r="E246" s="36">
        <v>0</v>
      </c>
      <c r="F246" s="36">
        <v>0</v>
      </c>
    </row>
    <row r="247" spans="1:7" ht="38.25" customHeight="1" x14ac:dyDescent="0.3">
      <c r="A247" s="42" t="s">
        <v>331</v>
      </c>
      <c r="B247" s="29" t="s">
        <v>332</v>
      </c>
      <c r="C247" s="59" t="s">
        <v>271</v>
      </c>
      <c r="D247" s="36">
        <v>8</v>
      </c>
      <c r="E247" s="36"/>
      <c r="F247" s="36">
        <v>0</v>
      </c>
    </row>
    <row r="248" spans="1:7" ht="38.25" customHeight="1" x14ac:dyDescent="0.3">
      <c r="A248" s="42" t="s">
        <v>333</v>
      </c>
      <c r="B248" s="29" t="s">
        <v>334</v>
      </c>
      <c r="C248" s="53" t="s">
        <v>272</v>
      </c>
      <c r="D248" s="36">
        <v>31</v>
      </c>
      <c r="E248" s="36">
        <v>25</v>
      </c>
      <c r="F248" s="36"/>
    </row>
    <row r="249" spans="1:7" ht="36.75" customHeight="1" x14ac:dyDescent="0.3">
      <c r="A249" s="42" t="s">
        <v>305</v>
      </c>
      <c r="B249" s="29" t="s">
        <v>306</v>
      </c>
      <c r="C249" s="53" t="s">
        <v>272</v>
      </c>
      <c r="D249" s="36">
        <v>223</v>
      </c>
      <c r="E249" s="36">
        <v>131</v>
      </c>
      <c r="F249" s="36">
        <v>0</v>
      </c>
    </row>
    <row r="250" spans="1:7" ht="54" customHeight="1" x14ac:dyDescent="0.3">
      <c r="A250" s="42" t="s">
        <v>95</v>
      </c>
      <c r="B250" s="29" t="s">
        <v>94</v>
      </c>
      <c r="C250" s="59" t="s">
        <v>272</v>
      </c>
      <c r="D250" s="36">
        <v>195</v>
      </c>
      <c r="E250" s="36">
        <v>300</v>
      </c>
      <c r="F250" s="36">
        <v>0</v>
      </c>
    </row>
    <row r="251" spans="1:7" x14ac:dyDescent="0.3">
      <c r="A251" s="95" t="s">
        <v>33</v>
      </c>
      <c r="B251" s="120"/>
      <c r="C251" s="120"/>
      <c r="D251" s="36">
        <f>SUM(D241:D250)</f>
        <v>2835</v>
      </c>
      <c r="E251" s="36">
        <f>SUM(E241:E250)</f>
        <v>2456</v>
      </c>
      <c r="F251" s="36">
        <f>SUM(F241:F250)</f>
        <v>734</v>
      </c>
    </row>
    <row r="254" spans="1:7" x14ac:dyDescent="0.3">
      <c r="A254" s="15" t="s">
        <v>184</v>
      </c>
    </row>
    <row r="256" spans="1:7" ht="39.75" customHeight="1" x14ac:dyDescent="0.3">
      <c r="A256" s="85" t="s">
        <v>185</v>
      </c>
      <c r="B256" s="85"/>
      <c r="C256" s="85"/>
      <c r="D256" s="85"/>
      <c r="E256" s="85"/>
      <c r="F256" s="85"/>
      <c r="G256" s="43"/>
    </row>
    <row r="258" spans="1:6" ht="56.25" x14ac:dyDescent="0.3">
      <c r="A258" s="61" t="s">
        <v>65</v>
      </c>
      <c r="B258" s="71" t="s">
        <v>4</v>
      </c>
      <c r="C258" s="71"/>
      <c r="D258" s="71"/>
      <c r="E258" s="59" t="s">
        <v>5</v>
      </c>
      <c r="F258" s="59" t="s">
        <v>6</v>
      </c>
    </row>
    <row r="259" spans="1:6" x14ac:dyDescent="0.3">
      <c r="A259" s="59" t="s">
        <v>7</v>
      </c>
      <c r="B259" s="80" t="s">
        <v>136</v>
      </c>
      <c r="C259" s="80"/>
      <c r="D259" s="80"/>
      <c r="E259" s="59" t="s">
        <v>137</v>
      </c>
      <c r="F259" s="34">
        <v>26299</v>
      </c>
    </row>
    <row r="260" spans="1:6" x14ac:dyDescent="0.3">
      <c r="A260" s="59" t="s">
        <v>8</v>
      </c>
      <c r="B260" s="80" t="s">
        <v>186</v>
      </c>
      <c r="C260" s="80"/>
      <c r="D260" s="80"/>
      <c r="E260" s="59" t="s">
        <v>9</v>
      </c>
      <c r="F260" s="44"/>
    </row>
    <row r="261" spans="1:6" x14ac:dyDescent="0.3">
      <c r="A261" s="59" t="s">
        <v>8</v>
      </c>
      <c r="B261" s="80" t="s">
        <v>187</v>
      </c>
      <c r="C261" s="80"/>
      <c r="D261" s="80"/>
      <c r="E261" s="59" t="s">
        <v>9</v>
      </c>
      <c r="F261" s="34">
        <f>10894</f>
        <v>10894</v>
      </c>
    </row>
    <row r="263" spans="1:6" ht="35.25" customHeight="1" x14ac:dyDescent="0.3">
      <c r="A263" s="85" t="s">
        <v>188</v>
      </c>
      <c r="B263" s="85"/>
      <c r="C263" s="85"/>
      <c r="D263" s="85"/>
      <c r="E263" s="85"/>
      <c r="F263" s="85"/>
    </row>
    <row r="265" spans="1:6" ht="56.25" x14ac:dyDescent="0.3">
      <c r="A265" s="61" t="s">
        <v>65</v>
      </c>
      <c r="B265" s="71" t="s">
        <v>4</v>
      </c>
      <c r="C265" s="71"/>
      <c r="D265" s="71"/>
      <c r="E265" s="59" t="s">
        <v>5</v>
      </c>
      <c r="F265" s="59" t="s">
        <v>6</v>
      </c>
    </row>
    <row r="266" spans="1:6" x14ac:dyDescent="0.3">
      <c r="A266" s="59" t="s">
        <v>7</v>
      </c>
      <c r="B266" s="80" t="s">
        <v>136</v>
      </c>
      <c r="C266" s="80"/>
      <c r="D266" s="80"/>
      <c r="E266" s="59" t="s">
        <v>137</v>
      </c>
      <c r="F266" s="34">
        <v>0</v>
      </c>
    </row>
    <row r="267" spans="1:6" x14ac:dyDescent="0.3">
      <c r="A267" s="59" t="s">
        <v>8</v>
      </c>
      <c r="B267" s="80" t="s">
        <v>189</v>
      </c>
      <c r="C267" s="80"/>
      <c r="D267" s="80"/>
      <c r="E267" s="59" t="s">
        <v>9</v>
      </c>
      <c r="F267" s="34">
        <v>0</v>
      </c>
    </row>
    <row r="268" spans="1:6" x14ac:dyDescent="0.3">
      <c r="A268" s="59" t="s">
        <v>10</v>
      </c>
      <c r="B268" s="80" t="s">
        <v>190</v>
      </c>
      <c r="C268" s="80"/>
      <c r="D268" s="80"/>
      <c r="E268" s="59" t="s">
        <v>9</v>
      </c>
      <c r="F268" s="34">
        <v>0</v>
      </c>
    </row>
    <row r="269" spans="1:6" x14ac:dyDescent="0.3">
      <c r="A269" s="95" t="s">
        <v>191</v>
      </c>
      <c r="B269" s="96" t="s">
        <v>192</v>
      </c>
      <c r="C269" s="93"/>
      <c r="D269" s="97"/>
      <c r="E269" s="98" t="s">
        <v>9</v>
      </c>
      <c r="F269" s="104">
        <v>0</v>
      </c>
    </row>
    <row r="270" spans="1:6" x14ac:dyDescent="0.3">
      <c r="A270" s="95"/>
      <c r="B270" s="100" t="s">
        <v>193</v>
      </c>
      <c r="C270" s="101"/>
      <c r="D270" s="102"/>
      <c r="E270" s="99"/>
      <c r="F270" s="105"/>
    </row>
    <row r="272" spans="1:6" ht="24.75" customHeight="1" x14ac:dyDescent="0.3">
      <c r="A272" s="12"/>
      <c r="B272" s="87" t="s">
        <v>55</v>
      </c>
      <c r="C272" s="87"/>
      <c r="D272" s="87"/>
      <c r="E272" s="87"/>
      <c r="F272" s="87"/>
    </row>
    <row r="274" spans="1:7" x14ac:dyDescent="0.3">
      <c r="A274" s="87" t="s">
        <v>36</v>
      </c>
      <c r="B274" s="87"/>
      <c r="E274" s="87" t="s">
        <v>38</v>
      </c>
      <c r="F274" s="87"/>
      <c r="G274" s="87"/>
    </row>
    <row r="275" spans="1:7" ht="20.25" customHeight="1" x14ac:dyDescent="0.3">
      <c r="A275" s="93" t="s">
        <v>57</v>
      </c>
      <c r="B275" s="93"/>
      <c r="E275" s="66" t="s">
        <v>69</v>
      </c>
      <c r="F275" s="66"/>
      <c r="G275" s="66"/>
    </row>
    <row r="276" spans="1:7" ht="20.25" customHeight="1" x14ac:dyDescent="0.3">
      <c r="A276" s="93" t="s">
        <v>58</v>
      </c>
      <c r="B276" s="93"/>
      <c r="E276" s="103" t="s">
        <v>71</v>
      </c>
      <c r="F276" s="103"/>
      <c r="G276" s="103"/>
    </row>
    <row r="277" spans="1:7" ht="20.25" customHeight="1" x14ac:dyDescent="0.3">
      <c r="A277" s="66" t="s">
        <v>115</v>
      </c>
      <c r="B277" s="66"/>
      <c r="E277" s="103" t="s">
        <v>72</v>
      </c>
      <c r="F277" s="103"/>
      <c r="G277" s="103"/>
    </row>
    <row r="278" spans="1:7" s="25" customFormat="1" ht="21" customHeight="1" x14ac:dyDescent="0.25">
      <c r="A278" s="92" t="s">
        <v>56</v>
      </c>
      <c r="B278" s="92"/>
      <c r="E278" s="92" t="s">
        <v>56</v>
      </c>
      <c r="F278" s="92"/>
      <c r="G278" s="92"/>
    </row>
    <row r="279" spans="1:7" ht="32.25" customHeight="1" x14ac:dyDescent="0.3">
      <c r="A279" s="66"/>
      <c r="B279" s="66"/>
      <c r="E279" s="66"/>
      <c r="F279" s="66"/>
      <c r="G279" s="66"/>
    </row>
    <row r="280" spans="1:7" s="25" customFormat="1" ht="15" x14ac:dyDescent="0.25">
      <c r="A280" s="106" t="s">
        <v>39</v>
      </c>
      <c r="B280" s="106"/>
      <c r="E280" s="106" t="s">
        <v>39</v>
      </c>
      <c r="F280" s="106"/>
      <c r="G280" s="106"/>
    </row>
    <row r="281" spans="1:7" ht="33.75" customHeight="1" x14ac:dyDescent="0.3">
      <c r="A281" s="66" t="s">
        <v>338</v>
      </c>
      <c r="B281" s="66"/>
      <c r="E281" s="107" t="s">
        <v>341</v>
      </c>
      <c r="F281" s="107"/>
      <c r="G281" s="107"/>
    </row>
    <row r="282" spans="1:7" s="25" customFormat="1" ht="33" customHeight="1" x14ac:dyDescent="0.25">
      <c r="A282" s="92" t="s">
        <v>59</v>
      </c>
      <c r="B282" s="92"/>
      <c r="E282" s="108" t="s">
        <v>59</v>
      </c>
      <c r="F282" s="108"/>
      <c r="G282" s="108"/>
    </row>
    <row r="283" spans="1:7" ht="27.75" customHeight="1" x14ac:dyDescent="0.3">
      <c r="A283" s="87" t="s">
        <v>40</v>
      </c>
      <c r="B283" s="87"/>
      <c r="E283" s="87" t="s">
        <v>40</v>
      </c>
      <c r="F283" s="87"/>
      <c r="G283" s="87"/>
    </row>
    <row r="284" spans="1:7" ht="62.25" customHeight="1" x14ac:dyDescent="0.3"/>
    <row r="285" spans="1:7" ht="24.75" customHeight="1" x14ac:dyDescent="0.3">
      <c r="A285" s="94" t="s">
        <v>37</v>
      </c>
      <c r="B285" s="94"/>
      <c r="E285" s="87" t="s">
        <v>37</v>
      </c>
      <c r="F285" s="87"/>
      <c r="G285" s="87"/>
    </row>
    <row r="286" spans="1:7" ht="19.5" customHeight="1" x14ac:dyDescent="0.3">
      <c r="A286" s="93" t="s">
        <v>60</v>
      </c>
      <c r="B286" s="93"/>
      <c r="E286" s="93" t="s">
        <v>62</v>
      </c>
      <c r="F286" s="93"/>
      <c r="G286" s="93"/>
    </row>
    <row r="287" spans="1:7" ht="19.5" customHeight="1" x14ac:dyDescent="0.3">
      <c r="A287" s="91" t="s">
        <v>61</v>
      </c>
      <c r="B287" s="91"/>
      <c r="E287" s="66" t="s">
        <v>63</v>
      </c>
      <c r="F287" s="66"/>
      <c r="G287" s="66"/>
    </row>
    <row r="288" spans="1:7" ht="27" customHeight="1" x14ac:dyDescent="0.3">
      <c r="A288" s="66"/>
      <c r="B288" s="66"/>
      <c r="E288" s="103" t="s">
        <v>64</v>
      </c>
      <c r="F288" s="103"/>
      <c r="G288" s="103"/>
    </row>
    <row r="289" spans="1:7" s="25" customFormat="1" ht="19.5" customHeight="1" x14ac:dyDescent="0.25">
      <c r="A289" s="92" t="s">
        <v>56</v>
      </c>
      <c r="B289" s="92"/>
      <c r="E289" s="92" t="s">
        <v>56</v>
      </c>
      <c r="F289" s="92"/>
      <c r="G289" s="92"/>
    </row>
    <row r="290" spans="1:7" ht="36.75" customHeight="1" x14ac:dyDescent="0.3">
      <c r="A290" s="93"/>
      <c r="B290" s="93"/>
      <c r="E290" s="93"/>
      <c r="F290" s="93"/>
      <c r="G290" s="93"/>
    </row>
    <row r="291" spans="1:7" s="25" customFormat="1" ht="17.25" customHeight="1" x14ac:dyDescent="0.25">
      <c r="A291" s="111" t="s">
        <v>39</v>
      </c>
      <c r="B291" s="111"/>
      <c r="E291" s="111" t="s">
        <v>39</v>
      </c>
      <c r="F291" s="111"/>
      <c r="G291" s="111"/>
    </row>
    <row r="292" spans="1:7" ht="45" customHeight="1" x14ac:dyDescent="0.3">
      <c r="A292" s="66" t="s">
        <v>339</v>
      </c>
      <c r="B292" s="66"/>
      <c r="E292" s="107" t="s">
        <v>340</v>
      </c>
      <c r="F292" s="107"/>
      <c r="G292" s="107"/>
    </row>
    <row r="293" spans="1:7" s="25" customFormat="1" ht="31.5" customHeight="1" x14ac:dyDescent="0.25">
      <c r="A293" s="92" t="s">
        <v>59</v>
      </c>
      <c r="B293" s="92"/>
      <c r="E293" s="92" t="s">
        <v>59</v>
      </c>
      <c r="F293" s="92"/>
      <c r="G293" s="92"/>
    </row>
    <row r="294" spans="1:7" ht="37.5" customHeight="1" x14ac:dyDescent="0.3">
      <c r="A294" s="87" t="s">
        <v>40</v>
      </c>
      <c r="B294" s="87"/>
      <c r="E294" s="87" t="s">
        <v>40</v>
      </c>
      <c r="F294" s="87"/>
      <c r="G294" s="87"/>
    </row>
  </sheetData>
  <mergeCells count="247"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65:D65"/>
    <mergeCell ref="B66:D66"/>
    <mergeCell ref="B100:E100"/>
    <mergeCell ref="B69:E69"/>
    <mergeCell ref="B70:E70"/>
    <mergeCell ref="B72:D72"/>
    <mergeCell ref="B73:D73"/>
    <mergeCell ref="B74:D74"/>
    <mergeCell ref="B102:D102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122:D122"/>
    <mergeCell ref="B123:D123"/>
    <mergeCell ref="B124:D124"/>
    <mergeCell ref="B125:D125"/>
    <mergeCell ref="B126:D126"/>
    <mergeCell ref="A57:F57"/>
    <mergeCell ref="B62:D62"/>
    <mergeCell ref="B63:D63"/>
    <mergeCell ref="B64:D64"/>
    <mergeCell ref="C173:D173"/>
    <mergeCell ref="C177:D177"/>
    <mergeCell ref="C178:D178"/>
    <mergeCell ref="C176:D176"/>
    <mergeCell ref="C182:D182"/>
    <mergeCell ref="C192:D192"/>
    <mergeCell ref="C193:D193"/>
    <mergeCell ref="C185:D185"/>
    <mergeCell ref="C194:D194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95:D195"/>
    <mergeCell ref="C196:D196"/>
    <mergeCell ref="C197:D197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258:D258"/>
    <mergeCell ref="B259:D259"/>
    <mergeCell ref="C164:D164"/>
    <mergeCell ref="B105:D105"/>
    <mergeCell ref="B106:D106"/>
    <mergeCell ref="B120:E120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B267:D267"/>
    <mergeCell ref="B268:D268"/>
    <mergeCell ref="F269:F270"/>
    <mergeCell ref="E285:G285"/>
    <mergeCell ref="A275:B275"/>
    <mergeCell ref="A276:B276"/>
    <mergeCell ref="A286:B286"/>
    <mergeCell ref="B103:D103"/>
    <mergeCell ref="B104:D104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B140:E140"/>
    <mergeCell ref="B142:D142"/>
    <mergeCell ref="B143:D143"/>
    <mergeCell ref="B144:D144"/>
    <mergeCell ref="B145:D145"/>
    <mergeCell ref="B146:D146"/>
    <mergeCell ref="C183:D183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A277:B277"/>
    <mergeCell ref="E277:G277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103" zoomScale="70" zoomScaleNormal="100" zoomScaleSheetLayoutView="70" workbookViewId="0">
      <selection activeCell="L108" sqref="L108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90" t="s">
        <v>133</v>
      </c>
      <c r="E1" s="90"/>
      <c r="F1" s="90"/>
    </row>
    <row r="2" spans="2:6" x14ac:dyDescent="0.3">
      <c r="D2" s="90" t="str">
        <f>'Приложение 1'!E2</f>
        <v xml:space="preserve">к  Дополнительному соглашению </v>
      </c>
      <c r="E2" s="90"/>
      <c r="F2" s="90"/>
    </row>
    <row r="3" spans="2:6" x14ac:dyDescent="0.3">
      <c r="D3" s="90" t="str">
        <f>'Приложение 1'!E3</f>
        <v>от "29" декабря 2023 года № 8</v>
      </c>
      <c r="E3" s="90"/>
      <c r="F3" s="90"/>
    </row>
    <row r="4" spans="2:6" x14ac:dyDescent="0.3">
      <c r="D4" s="90" t="s">
        <v>97</v>
      </c>
      <c r="E4" s="90"/>
      <c r="F4" s="90"/>
    </row>
    <row r="5" spans="2:6" x14ac:dyDescent="0.3">
      <c r="D5" s="90" t="s">
        <v>0</v>
      </c>
      <c r="E5" s="90"/>
      <c r="F5" s="90"/>
    </row>
    <row r="6" spans="2:6" x14ac:dyDescent="0.3">
      <c r="D6" s="90" t="s">
        <v>1</v>
      </c>
      <c r="E6" s="90"/>
      <c r="F6" s="90"/>
    </row>
    <row r="7" spans="2:6" x14ac:dyDescent="0.3">
      <c r="D7" s="90" t="str">
        <f>'Приложение 1'!E7</f>
        <v>страхованию от 30.12.2022г.  № 1</v>
      </c>
      <c r="E7" s="90"/>
      <c r="F7" s="90"/>
    </row>
    <row r="9" spans="2:6" x14ac:dyDescent="0.3">
      <c r="B9" s="142" t="s">
        <v>2</v>
      </c>
      <c r="C9" s="142"/>
      <c r="D9" s="142"/>
      <c r="E9" s="142"/>
      <c r="F9" s="12"/>
    </row>
    <row r="10" spans="2:6" x14ac:dyDescent="0.3">
      <c r="B10" s="142" t="s">
        <v>275</v>
      </c>
      <c r="C10" s="142"/>
      <c r="D10" s="142"/>
      <c r="E10" s="142"/>
      <c r="F10" s="13"/>
    </row>
    <row r="11" spans="2:6" s="9" customFormat="1" ht="15" x14ac:dyDescent="0.25">
      <c r="B11" s="143" t="s">
        <v>103</v>
      </c>
      <c r="C11" s="143"/>
      <c r="D11" s="143"/>
      <c r="E11" s="143"/>
      <c r="F11" s="14"/>
    </row>
    <row r="12" spans="2:6" s="9" customFormat="1" ht="15" x14ac:dyDescent="0.25">
      <c r="B12" s="143" t="s">
        <v>110</v>
      </c>
      <c r="C12" s="143"/>
      <c r="D12" s="143"/>
      <c r="E12" s="143"/>
      <c r="F12" s="14"/>
    </row>
    <row r="13" spans="2:6" s="9" customFormat="1" ht="15" x14ac:dyDescent="0.25">
      <c r="B13" s="143" t="s">
        <v>111</v>
      </c>
      <c r="C13" s="143"/>
      <c r="D13" s="143"/>
      <c r="E13" s="143"/>
      <c r="F13" s="14"/>
    </row>
    <row r="14" spans="2:6" s="9" customFormat="1" ht="15" x14ac:dyDescent="0.25">
      <c r="B14" s="143" t="s">
        <v>112</v>
      </c>
      <c r="C14" s="143"/>
      <c r="D14" s="143"/>
      <c r="E14" s="143"/>
      <c r="F14" s="14"/>
    </row>
    <row r="15" spans="2:6" s="9" customFormat="1" ht="15" x14ac:dyDescent="0.25">
      <c r="B15" s="143" t="s">
        <v>113</v>
      </c>
      <c r="C15" s="143"/>
      <c r="D15" s="143"/>
      <c r="E15" s="143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45" t="s">
        <v>68</v>
      </c>
      <c r="C17" s="145"/>
      <c r="D17" s="145"/>
      <c r="E17" s="145"/>
      <c r="F17" s="13"/>
    </row>
    <row r="18" spans="1:13" s="9" customFormat="1" ht="15" x14ac:dyDescent="0.25">
      <c r="B18" s="146" t="s">
        <v>108</v>
      </c>
      <c r="C18" s="146"/>
      <c r="D18" s="146"/>
      <c r="E18" s="146"/>
      <c r="F18" s="14"/>
    </row>
    <row r="19" spans="1:13" s="9" customFormat="1" ht="15" x14ac:dyDescent="0.25">
      <c r="B19" s="143" t="s">
        <v>3</v>
      </c>
      <c r="C19" s="143"/>
      <c r="D19" s="143"/>
      <c r="E19" s="143"/>
      <c r="F19" s="14"/>
    </row>
    <row r="20" spans="1:13" s="9" customFormat="1" ht="15" x14ac:dyDescent="0.25">
      <c r="B20" s="143" t="s">
        <v>109</v>
      </c>
      <c r="C20" s="143"/>
      <c r="D20" s="143"/>
      <c r="E20" s="143"/>
      <c r="F20" s="14"/>
    </row>
    <row r="21" spans="1:13" x14ac:dyDescent="0.3">
      <c r="B21" s="142"/>
      <c r="C21" s="142"/>
      <c r="D21" s="142"/>
      <c r="E21" s="142"/>
      <c r="F21" s="13"/>
    </row>
    <row r="23" spans="1:13" x14ac:dyDescent="0.3">
      <c r="A23" s="1" t="s">
        <v>41</v>
      </c>
    </row>
    <row r="25" spans="1:13" x14ac:dyDescent="0.3">
      <c r="F25" s="15" t="s">
        <v>67</v>
      </c>
    </row>
    <row r="26" spans="1:13" ht="56.25" x14ac:dyDescent="0.3">
      <c r="A26" s="3" t="s">
        <v>65</v>
      </c>
      <c r="B26" s="144" t="s">
        <v>42</v>
      </c>
      <c r="C26" s="144"/>
      <c r="D26" s="144"/>
      <c r="E26" s="45" t="s">
        <v>43</v>
      </c>
      <c r="F26" s="16"/>
    </row>
    <row r="27" spans="1:13" ht="46.5" customHeight="1" x14ac:dyDescent="0.3">
      <c r="A27" s="10" t="s">
        <v>7</v>
      </c>
      <c r="B27" s="80" t="s">
        <v>194</v>
      </c>
      <c r="C27" s="80"/>
      <c r="D27" s="80"/>
      <c r="E27" s="11">
        <f>E28</f>
        <v>670497960</v>
      </c>
      <c r="F27" s="16"/>
      <c r="G27" s="18"/>
      <c r="H27" s="18"/>
      <c r="I27" s="18"/>
      <c r="K27" s="18"/>
      <c r="M27" s="18"/>
    </row>
    <row r="28" spans="1:13" ht="24.75" customHeight="1" x14ac:dyDescent="0.3">
      <c r="A28" s="3" t="s">
        <v>15</v>
      </c>
      <c r="B28" s="80" t="s">
        <v>244</v>
      </c>
      <c r="C28" s="80"/>
      <c r="D28" s="80"/>
      <c r="E28" s="11">
        <f>113619140+42854410+514024410</f>
        <v>670497960</v>
      </c>
      <c r="F28" s="16"/>
    </row>
    <row r="29" spans="1:13" ht="39" customHeight="1" x14ac:dyDescent="0.3">
      <c r="A29" s="10" t="s">
        <v>8</v>
      </c>
      <c r="B29" s="80" t="s">
        <v>66</v>
      </c>
      <c r="C29" s="80"/>
      <c r="D29" s="80"/>
      <c r="E29" s="11">
        <f>E30+E32+E31</f>
        <v>418488540</v>
      </c>
    </row>
    <row r="30" spans="1:13" ht="18.75" customHeight="1" x14ac:dyDescent="0.3">
      <c r="A30" s="3" t="s">
        <v>196</v>
      </c>
      <c r="B30" s="80" t="s">
        <v>44</v>
      </c>
      <c r="C30" s="80"/>
      <c r="D30" s="80"/>
      <c r="E30" s="11">
        <f>154175080-447280</f>
        <v>153727800</v>
      </c>
      <c r="G30" s="18"/>
    </row>
    <row r="31" spans="1:13" ht="18.75" customHeight="1" x14ac:dyDescent="0.3">
      <c r="A31" s="3" t="s">
        <v>11</v>
      </c>
      <c r="B31" s="80" t="s">
        <v>195</v>
      </c>
      <c r="C31" s="80"/>
      <c r="D31" s="80"/>
      <c r="E31" s="11">
        <f>203568750-10035380+277060</f>
        <v>193810430</v>
      </c>
      <c r="G31" s="18"/>
    </row>
    <row r="32" spans="1:13" x14ac:dyDescent="0.3">
      <c r="A32" s="3" t="s">
        <v>307</v>
      </c>
      <c r="B32" s="80" t="s">
        <v>45</v>
      </c>
      <c r="C32" s="80"/>
      <c r="D32" s="80"/>
      <c r="E32" s="11">
        <f>63669200+8012120-734560+3550</f>
        <v>70950310</v>
      </c>
    </row>
    <row r="33" spans="1:15" ht="38.25" customHeight="1" x14ac:dyDescent="0.3">
      <c r="A33" s="10" t="s">
        <v>12</v>
      </c>
      <c r="B33" s="80" t="s">
        <v>268</v>
      </c>
      <c r="C33" s="80"/>
      <c r="D33" s="80"/>
      <c r="E33" s="11">
        <v>42173080</v>
      </c>
      <c r="I33" s="18"/>
    </row>
    <row r="34" spans="1:15" ht="36" customHeight="1" x14ac:dyDescent="0.3">
      <c r="A34" s="10" t="s">
        <v>197</v>
      </c>
      <c r="B34" s="80" t="s">
        <v>46</v>
      </c>
      <c r="C34" s="80"/>
      <c r="D34" s="80"/>
      <c r="E34" s="11">
        <f>E35+E89</f>
        <v>2866314760</v>
      </c>
      <c r="G34" s="18"/>
      <c r="H34" s="22"/>
    </row>
    <row r="35" spans="1:15" ht="37.5" customHeight="1" x14ac:dyDescent="0.3">
      <c r="A35" s="3" t="s">
        <v>201</v>
      </c>
      <c r="B35" s="80" t="s">
        <v>47</v>
      </c>
      <c r="C35" s="80"/>
      <c r="D35" s="80"/>
      <c r="E35" s="11">
        <f>SUM(E36:E60)</f>
        <v>2697869020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202</v>
      </c>
      <c r="B36" s="80" t="s">
        <v>143</v>
      </c>
      <c r="C36" s="80"/>
      <c r="D36" s="80"/>
      <c r="E36" s="11">
        <v>72338720</v>
      </c>
      <c r="G36" s="18"/>
      <c r="H36" s="47"/>
      <c r="I36" s="20"/>
      <c r="K36" s="19"/>
    </row>
    <row r="37" spans="1:15" ht="22.5" customHeight="1" x14ac:dyDescent="0.3">
      <c r="A37" s="7" t="s">
        <v>203</v>
      </c>
      <c r="B37" s="80" t="s">
        <v>116</v>
      </c>
      <c r="C37" s="80"/>
      <c r="D37" s="80"/>
      <c r="E37" s="32">
        <v>37210430</v>
      </c>
      <c r="G37" s="18"/>
      <c r="H37" s="47"/>
      <c r="I37" s="20"/>
      <c r="K37" s="19"/>
    </row>
    <row r="38" spans="1:15" ht="22.5" customHeight="1" x14ac:dyDescent="0.3">
      <c r="A38" s="7" t="s">
        <v>204</v>
      </c>
      <c r="B38" s="80" t="s">
        <v>117</v>
      </c>
      <c r="C38" s="80"/>
      <c r="D38" s="80"/>
      <c r="E38" s="32">
        <v>48172220</v>
      </c>
      <c r="G38" s="18"/>
      <c r="H38" s="47"/>
      <c r="I38" s="20"/>
      <c r="K38" s="19"/>
    </row>
    <row r="39" spans="1:15" ht="22.5" customHeight="1" x14ac:dyDescent="0.3">
      <c r="A39" s="7" t="s">
        <v>205</v>
      </c>
      <c r="B39" s="80" t="s">
        <v>118</v>
      </c>
      <c r="C39" s="80"/>
      <c r="D39" s="80"/>
      <c r="E39" s="32">
        <v>7547540</v>
      </c>
      <c r="G39" s="18"/>
      <c r="H39" s="47"/>
      <c r="I39" s="20"/>
      <c r="K39" s="19"/>
    </row>
    <row r="40" spans="1:15" ht="22.5" customHeight="1" x14ac:dyDescent="0.3">
      <c r="A40" s="7" t="s">
        <v>206</v>
      </c>
      <c r="B40" s="80" t="s">
        <v>119</v>
      </c>
      <c r="C40" s="80"/>
      <c r="D40" s="80"/>
      <c r="E40" s="32">
        <v>56559400</v>
      </c>
      <c r="G40" s="18"/>
      <c r="H40" s="47"/>
      <c r="I40" s="20"/>
      <c r="K40" s="19"/>
    </row>
    <row r="41" spans="1:15" ht="22.5" customHeight="1" x14ac:dyDescent="0.3">
      <c r="A41" s="7" t="s">
        <v>207</v>
      </c>
      <c r="B41" s="80" t="s">
        <v>120</v>
      </c>
      <c r="C41" s="80"/>
      <c r="D41" s="80"/>
      <c r="E41" s="32">
        <v>156986610</v>
      </c>
      <c r="G41" s="18"/>
      <c r="H41" s="47"/>
      <c r="I41" s="20"/>
      <c r="K41" s="19"/>
    </row>
    <row r="42" spans="1:15" ht="22.5" customHeight="1" x14ac:dyDescent="0.3">
      <c r="A42" s="7" t="s">
        <v>208</v>
      </c>
      <c r="B42" s="80" t="s">
        <v>121</v>
      </c>
      <c r="C42" s="80"/>
      <c r="D42" s="80"/>
      <c r="E42" s="32">
        <v>97325420</v>
      </c>
      <c r="G42" s="18"/>
      <c r="H42" s="47"/>
      <c r="I42" s="20"/>
      <c r="K42" s="19"/>
    </row>
    <row r="43" spans="1:15" ht="22.5" customHeight="1" x14ac:dyDescent="0.3">
      <c r="A43" s="7" t="s">
        <v>209</v>
      </c>
      <c r="B43" s="80" t="s">
        <v>74</v>
      </c>
      <c r="C43" s="80"/>
      <c r="D43" s="80"/>
      <c r="E43" s="32">
        <v>96983330</v>
      </c>
      <c r="G43" s="18"/>
      <c r="H43" s="47"/>
      <c r="I43" s="20"/>
      <c r="K43" s="19"/>
    </row>
    <row r="44" spans="1:15" ht="22.5" customHeight="1" x14ac:dyDescent="0.3">
      <c r="A44" s="7" t="s">
        <v>210</v>
      </c>
      <c r="B44" s="80" t="s">
        <v>122</v>
      </c>
      <c r="C44" s="80"/>
      <c r="D44" s="80"/>
      <c r="E44" s="32">
        <v>155926060</v>
      </c>
      <c r="G44" s="18"/>
      <c r="H44" s="47"/>
      <c r="I44" s="23"/>
      <c r="K44" s="19"/>
    </row>
    <row r="45" spans="1:15" ht="22.5" customHeight="1" x14ac:dyDescent="0.3">
      <c r="A45" s="7" t="s">
        <v>211</v>
      </c>
      <c r="B45" s="80" t="s">
        <v>123</v>
      </c>
      <c r="C45" s="80"/>
      <c r="D45" s="80"/>
      <c r="E45" s="32">
        <v>63355680</v>
      </c>
      <c r="G45" s="18"/>
      <c r="H45" s="47"/>
      <c r="I45" s="20"/>
      <c r="K45" s="19"/>
    </row>
    <row r="46" spans="1:15" ht="22.5" customHeight="1" x14ac:dyDescent="0.3">
      <c r="A46" s="7" t="s">
        <v>212</v>
      </c>
      <c r="B46" s="80" t="s">
        <v>124</v>
      </c>
      <c r="C46" s="80"/>
      <c r="D46" s="80"/>
      <c r="E46" s="32">
        <v>150192600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213</v>
      </c>
      <c r="B47" s="80" t="s">
        <v>125</v>
      </c>
      <c r="C47" s="80"/>
      <c r="D47" s="80"/>
      <c r="E47" s="32">
        <v>36905090</v>
      </c>
      <c r="G47" s="18"/>
      <c r="H47" s="47"/>
      <c r="I47" s="20"/>
      <c r="K47" s="19"/>
    </row>
    <row r="48" spans="1:15" ht="22.5" customHeight="1" x14ac:dyDescent="0.3">
      <c r="A48" s="7" t="s">
        <v>214</v>
      </c>
      <c r="B48" s="80" t="s">
        <v>126</v>
      </c>
      <c r="C48" s="80"/>
      <c r="D48" s="80"/>
      <c r="E48" s="32">
        <f>67195500-18010+464660</f>
        <v>67642150</v>
      </c>
      <c r="G48" s="18"/>
      <c r="H48" s="47"/>
      <c r="I48" s="20"/>
      <c r="K48" s="19"/>
    </row>
    <row r="49" spans="1:15" ht="22.5" customHeight="1" x14ac:dyDescent="0.3">
      <c r="A49" s="7" t="s">
        <v>215</v>
      </c>
      <c r="B49" s="80" t="s">
        <v>144</v>
      </c>
      <c r="C49" s="80"/>
      <c r="D49" s="80"/>
      <c r="E49" s="32">
        <v>40698270</v>
      </c>
      <c r="G49" s="18"/>
      <c r="H49" s="47"/>
      <c r="I49" s="23"/>
      <c r="K49" s="19"/>
    </row>
    <row r="50" spans="1:15" ht="22.5" customHeight="1" x14ac:dyDescent="0.3">
      <c r="A50" s="7" t="s">
        <v>216</v>
      </c>
      <c r="B50" s="80" t="s">
        <v>127</v>
      </c>
      <c r="C50" s="80"/>
      <c r="D50" s="80"/>
      <c r="E50" s="32">
        <v>54100470</v>
      </c>
      <c r="G50" s="18"/>
      <c r="H50" s="47"/>
      <c r="I50" s="20"/>
      <c r="K50" s="19"/>
    </row>
    <row r="51" spans="1:15" ht="22.5" customHeight="1" x14ac:dyDescent="0.3">
      <c r="A51" s="7" t="s">
        <v>217</v>
      </c>
      <c r="B51" s="80" t="s">
        <v>262</v>
      </c>
      <c r="C51" s="80"/>
      <c r="D51" s="80"/>
      <c r="E51" s="32">
        <v>5979140</v>
      </c>
      <c r="G51" s="18"/>
      <c r="H51" s="47"/>
      <c r="I51" s="20"/>
      <c r="K51" s="19"/>
    </row>
    <row r="52" spans="1:15" ht="22.5" customHeight="1" x14ac:dyDescent="0.3">
      <c r="A52" s="7" t="s">
        <v>218</v>
      </c>
      <c r="B52" s="80" t="s">
        <v>128</v>
      </c>
      <c r="C52" s="80"/>
      <c r="D52" s="80"/>
      <c r="E52" s="32">
        <v>73285980</v>
      </c>
      <c r="G52" s="18"/>
      <c r="H52" s="47"/>
      <c r="I52" s="20"/>
      <c r="K52" s="19"/>
    </row>
    <row r="53" spans="1:15" ht="22.5" customHeight="1" x14ac:dyDescent="0.3">
      <c r="A53" s="7" t="s">
        <v>219</v>
      </c>
      <c r="B53" s="80" t="s">
        <v>129</v>
      </c>
      <c r="C53" s="80"/>
      <c r="D53" s="80"/>
      <c r="E53" s="32">
        <v>189792780</v>
      </c>
      <c r="G53" s="18"/>
      <c r="H53" s="47"/>
      <c r="I53" s="20"/>
      <c r="K53" s="19"/>
    </row>
    <row r="54" spans="1:15" ht="22.5" customHeight="1" x14ac:dyDescent="0.3">
      <c r="A54" s="7" t="s">
        <v>220</v>
      </c>
      <c r="B54" s="80" t="s">
        <v>75</v>
      </c>
      <c r="C54" s="80"/>
      <c r="D54" s="80"/>
      <c r="E54" s="32">
        <f>176446250-131300</f>
        <v>176314950</v>
      </c>
      <c r="G54" s="18"/>
      <c r="H54" s="47"/>
      <c r="I54" s="20"/>
      <c r="K54" s="19"/>
    </row>
    <row r="55" spans="1:15" ht="22.5" customHeight="1" x14ac:dyDescent="0.3">
      <c r="A55" s="7" t="s">
        <v>221</v>
      </c>
      <c r="B55" s="80" t="s">
        <v>130</v>
      </c>
      <c r="C55" s="80"/>
      <c r="D55" s="80"/>
      <c r="E55" s="32">
        <v>103694150</v>
      </c>
      <c r="G55" s="18"/>
      <c r="H55" s="47"/>
      <c r="I55" s="20"/>
      <c r="K55" s="19"/>
    </row>
    <row r="56" spans="1:15" ht="22.5" customHeight="1" x14ac:dyDescent="0.3">
      <c r="A56" s="7" t="s">
        <v>222</v>
      </c>
      <c r="B56" s="80" t="s">
        <v>131</v>
      </c>
      <c r="C56" s="80"/>
      <c r="D56" s="80"/>
      <c r="E56" s="32">
        <v>281624980</v>
      </c>
      <c r="G56" s="18"/>
      <c r="H56" s="47"/>
      <c r="I56" s="23"/>
      <c r="K56" s="19"/>
    </row>
    <row r="57" spans="1:15" ht="22.5" customHeight="1" x14ac:dyDescent="0.3">
      <c r="A57" s="7" t="s">
        <v>238</v>
      </c>
      <c r="B57" s="80" t="s">
        <v>76</v>
      </c>
      <c r="C57" s="80"/>
      <c r="D57" s="80"/>
      <c r="E57" s="32">
        <v>15609160</v>
      </c>
      <c r="G57" s="18"/>
      <c r="H57" s="47"/>
      <c r="I57" s="20"/>
      <c r="K57" s="19"/>
    </row>
    <row r="58" spans="1:15" ht="22.5" customHeight="1" x14ac:dyDescent="0.3">
      <c r="A58" s="7" t="s">
        <v>239</v>
      </c>
      <c r="B58" s="80" t="s">
        <v>77</v>
      </c>
      <c r="C58" s="80"/>
      <c r="D58" s="80"/>
      <c r="E58" s="32">
        <v>12038880</v>
      </c>
      <c r="G58" s="18"/>
      <c r="H58" s="47"/>
      <c r="I58" s="20"/>
      <c r="K58" s="19"/>
    </row>
    <row r="59" spans="1:15" ht="22.5" customHeight="1" x14ac:dyDescent="0.3">
      <c r="A59" s="7" t="s">
        <v>240</v>
      </c>
      <c r="B59" s="80" t="s">
        <v>132</v>
      </c>
      <c r="C59" s="80"/>
      <c r="D59" s="80"/>
      <c r="E59" s="32">
        <v>30522550</v>
      </c>
      <c r="G59" s="18"/>
      <c r="H59" s="47"/>
      <c r="I59" s="20"/>
      <c r="K59" s="19"/>
    </row>
    <row r="60" spans="1:15" ht="22.5" customHeight="1" x14ac:dyDescent="0.3">
      <c r="A60" s="7" t="s">
        <v>263</v>
      </c>
      <c r="B60" s="136" t="s">
        <v>241</v>
      </c>
      <c r="C60" s="137" t="s">
        <v>148</v>
      </c>
      <c r="D60" s="138" t="s">
        <v>148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9" t="s">
        <v>267</v>
      </c>
      <c r="C61" s="140"/>
      <c r="D61" s="141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9" t="s">
        <v>161</v>
      </c>
      <c r="C62" s="140"/>
      <c r="D62" s="141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9" t="s">
        <v>162</v>
      </c>
      <c r="C63" s="140"/>
      <c r="D63" s="141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9" t="s">
        <v>163</v>
      </c>
      <c r="C64" s="140"/>
      <c r="D64" s="141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9" t="s">
        <v>254</v>
      </c>
      <c r="C65" s="140"/>
      <c r="D65" s="141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6" t="s">
        <v>164</v>
      </c>
      <c r="C66" s="137"/>
      <c r="D66" s="138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6" t="s">
        <v>251</v>
      </c>
      <c r="C67" s="137"/>
      <c r="D67" s="138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6" t="s">
        <v>165</v>
      </c>
      <c r="C68" s="137"/>
      <c r="D68" s="138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6" t="s">
        <v>260</v>
      </c>
      <c r="C69" s="137"/>
      <c r="D69" s="138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6" t="s">
        <v>148</v>
      </c>
      <c r="C70" s="137"/>
      <c r="D70" s="138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6" t="s">
        <v>149</v>
      </c>
      <c r="C71" s="137"/>
      <c r="D71" s="138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6" t="s">
        <v>150</v>
      </c>
      <c r="C72" s="137"/>
      <c r="D72" s="138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6" t="s">
        <v>151</v>
      </c>
      <c r="C73" s="137"/>
      <c r="D73" s="138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6" t="s">
        <v>152</v>
      </c>
      <c r="C74" s="137"/>
      <c r="D74" s="138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6" t="s">
        <v>153</v>
      </c>
      <c r="C75" s="137"/>
      <c r="D75" s="138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6" t="s">
        <v>154</v>
      </c>
      <c r="C76" s="137"/>
      <c r="D76" s="138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6" t="s">
        <v>155</v>
      </c>
      <c r="C77" s="137"/>
      <c r="D77" s="138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6" t="s">
        <v>156</v>
      </c>
      <c r="C78" s="137"/>
      <c r="D78" s="138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6" t="s">
        <v>157</v>
      </c>
      <c r="C79" s="137"/>
      <c r="D79" s="138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6" t="s">
        <v>158</v>
      </c>
      <c r="C80" s="137"/>
      <c r="D80" s="138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9" t="s">
        <v>159</v>
      </c>
      <c r="C81" s="140"/>
      <c r="D81" s="141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9" t="s">
        <v>160</v>
      </c>
      <c r="C82" s="140"/>
      <c r="D82" s="141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9" t="s">
        <v>266</v>
      </c>
      <c r="C83" s="140"/>
      <c r="D83" s="141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9" t="s">
        <v>250</v>
      </c>
      <c r="C84" s="140"/>
      <c r="D84" s="141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9" t="s">
        <v>264</v>
      </c>
      <c r="C85" s="140"/>
      <c r="D85" s="141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9" t="s">
        <v>265</v>
      </c>
      <c r="C86" s="140"/>
      <c r="D86" s="141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9" t="s">
        <v>324</v>
      </c>
      <c r="C87" s="140"/>
      <c r="D87" s="141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9" t="s">
        <v>325</v>
      </c>
      <c r="C88" s="140"/>
      <c r="D88" s="141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223</v>
      </c>
      <c r="B89" s="80" t="s">
        <v>99</v>
      </c>
      <c r="C89" s="80"/>
      <c r="D89" s="80"/>
      <c r="E89" s="11">
        <f>E90+E102</f>
        <v>168445740</v>
      </c>
    </row>
    <row r="90" spans="1:13" ht="39" customHeight="1" x14ac:dyDescent="0.3">
      <c r="A90" s="6" t="s">
        <v>224</v>
      </c>
      <c r="B90" s="80" t="s">
        <v>98</v>
      </c>
      <c r="C90" s="80"/>
      <c r="D90" s="80"/>
      <c r="E90" s="11">
        <f>SUM(E91:E101)</f>
        <v>95537730</v>
      </c>
      <c r="G90" s="18"/>
    </row>
    <row r="91" spans="1:13" ht="54" customHeight="1" x14ac:dyDescent="0.3">
      <c r="A91" s="5" t="s">
        <v>225</v>
      </c>
      <c r="B91" s="80" t="s">
        <v>309</v>
      </c>
      <c r="C91" s="80"/>
      <c r="D91" s="80"/>
      <c r="E91" s="32">
        <v>24653610</v>
      </c>
    </row>
    <row r="92" spans="1:13" ht="57" customHeight="1" x14ac:dyDescent="0.3">
      <c r="A92" s="5" t="s">
        <v>226</v>
      </c>
      <c r="B92" s="80" t="s">
        <v>311</v>
      </c>
      <c r="C92" s="80"/>
      <c r="D92" s="80"/>
      <c r="E92" s="32">
        <v>10228400</v>
      </c>
    </row>
    <row r="93" spans="1:13" ht="56.25" customHeight="1" x14ac:dyDescent="0.3">
      <c r="A93" s="5" t="s">
        <v>227</v>
      </c>
      <c r="B93" s="80" t="s">
        <v>310</v>
      </c>
      <c r="C93" s="80"/>
      <c r="D93" s="80"/>
      <c r="E93" s="32">
        <v>8781400</v>
      </c>
    </row>
    <row r="94" spans="1:13" ht="59.25" customHeight="1" x14ac:dyDescent="0.3">
      <c r="A94" s="5" t="s">
        <v>228</v>
      </c>
      <c r="B94" s="80" t="s">
        <v>312</v>
      </c>
      <c r="C94" s="80"/>
      <c r="D94" s="80"/>
      <c r="E94" s="32">
        <v>8486890</v>
      </c>
    </row>
    <row r="95" spans="1:13" ht="54" customHeight="1" x14ac:dyDescent="0.3">
      <c r="A95" s="5" t="s">
        <v>229</v>
      </c>
      <c r="B95" s="80" t="s">
        <v>313</v>
      </c>
      <c r="C95" s="80"/>
      <c r="D95" s="80"/>
      <c r="E95" s="32">
        <v>4713570</v>
      </c>
    </row>
    <row r="96" spans="1:13" ht="53.25" customHeight="1" x14ac:dyDescent="0.3">
      <c r="A96" s="5" t="s">
        <v>230</v>
      </c>
      <c r="B96" s="80" t="s">
        <v>314</v>
      </c>
      <c r="C96" s="80"/>
      <c r="D96" s="80"/>
      <c r="E96" s="32">
        <v>1951380</v>
      </c>
    </row>
    <row r="97" spans="1:8" ht="60" customHeight="1" x14ac:dyDescent="0.3">
      <c r="A97" s="5" t="s">
        <v>231</v>
      </c>
      <c r="B97" s="80" t="s">
        <v>315</v>
      </c>
      <c r="C97" s="80"/>
      <c r="D97" s="80"/>
      <c r="E97" s="32">
        <v>11733280</v>
      </c>
    </row>
    <row r="98" spans="1:8" ht="60" customHeight="1" x14ac:dyDescent="0.3">
      <c r="A98" s="5" t="s">
        <v>232</v>
      </c>
      <c r="B98" s="80" t="s">
        <v>316</v>
      </c>
      <c r="C98" s="80"/>
      <c r="D98" s="80"/>
      <c r="E98" s="32">
        <v>5519040</v>
      </c>
    </row>
    <row r="99" spans="1:8" ht="60" customHeight="1" x14ac:dyDescent="0.3">
      <c r="A99" s="5" t="s">
        <v>233</v>
      </c>
      <c r="B99" s="80" t="s">
        <v>317</v>
      </c>
      <c r="C99" s="80"/>
      <c r="D99" s="80"/>
      <c r="E99" s="32">
        <v>1560400</v>
      </c>
    </row>
    <row r="100" spans="1:8" ht="54.75" customHeight="1" x14ac:dyDescent="0.3">
      <c r="A100" s="5" t="s">
        <v>247</v>
      </c>
      <c r="B100" s="80" t="s">
        <v>318</v>
      </c>
      <c r="C100" s="80"/>
      <c r="D100" s="80"/>
      <c r="E100" s="32">
        <v>1856490</v>
      </c>
    </row>
    <row r="101" spans="1:8" ht="54.75" customHeight="1" x14ac:dyDescent="0.3">
      <c r="A101" s="5" t="s">
        <v>321</v>
      </c>
      <c r="B101" s="80" t="s">
        <v>319</v>
      </c>
      <c r="C101" s="80"/>
      <c r="D101" s="80"/>
      <c r="E101" s="11">
        <v>16053270</v>
      </c>
    </row>
    <row r="102" spans="1:8" ht="38.25" customHeight="1" x14ac:dyDescent="0.3">
      <c r="A102" s="3" t="s">
        <v>234</v>
      </c>
      <c r="B102" s="80" t="s">
        <v>100</v>
      </c>
      <c r="C102" s="80"/>
      <c r="D102" s="80"/>
      <c r="E102" s="11">
        <f>SUM(E103:E105)</f>
        <v>72908010</v>
      </c>
    </row>
    <row r="103" spans="1:8" ht="92.25" customHeight="1" x14ac:dyDescent="0.3">
      <c r="A103" s="5" t="s">
        <v>235</v>
      </c>
      <c r="B103" s="80" t="s">
        <v>320</v>
      </c>
      <c r="C103" s="80"/>
      <c r="D103" s="80"/>
      <c r="E103" s="155">
        <v>25582390</v>
      </c>
    </row>
    <row r="104" spans="1:8" ht="71.25" customHeight="1" x14ac:dyDescent="0.3">
      <c r="A104" s="5" t="s">
        <v>236</v>
      </c>
      <c r="B104" s="80" t="s">
        <v>322</v>
      </c>
      <c r="C104" s="80"/>
      <c r="D104" s="80"/>
      <c r="E104" s="156"/>
    </row>
    <row r="105" spans="1:8" ht="75.75" customHeight="1" x14ac:dyDescent="0.3">
      <c r="A105" s="5" t="s">
        <v>248</v>
      </c>
      <c r="B105" s="80" t="s">
        <v>323</v>
      </c>
      <c r="C105" s="80"/>
      <c r="D105" s="80"/>
      <c r="E105" s="11">
        <v>47325620</v>
      </c>
    </row>
    <row r="106" spans="1:8" ht="36" customHeight="1" x14ac:dyDescent="0.3">
      <c r="A106" s="5" t="s">
        <v>199</v>
      </c>
      <c r="B106" s="80" t="s">
        <v>198</v>
      </c>
      <c r="C106" s="80"/>
      <c r="D106" s="80"/>
      <c r="E106" s="11">
        <v>95498630</v>
      </c>
    </row>
    <row r="107" spans="1:8" ht="36" customHeight="1" x14ac:dyDescent="0.3">
      <c r="A107" s="5" t="s">
        <v>237</v>
      </c>
      <c r="B107" s="80" t="s">
        <v>200</v>
      </c>
      <c r="C107" s="80"/>
      <c r="D107" s="80"/>
      <c r="E107" s="11">
        <v>0</v>
      </c>
    </row>
    <row r="108" spans="1:8" ht="28.5" customHeight="1" x14ac:dyDescent="0.3">
      <c r="A108" s="4"/>
      <c r="B108" s="80" t="s">
        <v>33</v>
      </c>
      <c r="C108" s="80"/>
      <c r="D108" s="80"/>
      <c r="E108" s="11">
        <f>E107+E106+E34+E27+E29+E33</f>
        <v>4092972970</v>
      </c>
      <c r="G108" s="11">
        <v>4092972970</v>
      </c>
      <c r="H108" s="22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2" t="s">
        <v>55</v>
      </c>
      <c r="C112" s="142"/>
      <c r="D112" s="142"/>
      <c r="E112" s="142"/>
      <c r="F112" s="12"/>
    </row>
    <row r="113" spans="1:6" ht="13.5" customHeight="1" x14ac:dyDescent="0.3"/>
    <row r="114" spans="1:6" x14ac:dyDescent="0.3">
      <c r="A114" s="142" t="s">
        <v>36</v>
      </c>
      <c r="B114" s="142"/>
      <c r="D114" s="142" t="s">
        <v>38</v>
      </c>
      <c r="E114" s="142"/>
      <c r="F114" s="142"/>
    </row>
    <row r="115" spans="1:6" x14ac:dyDescent="0.3">
      <c r="A115" s="147" t="s">
        <v>57</v>
      </c>
      <c r="B115" s="147"/>
      <c r="D115" s="148" t="s">
        <v>69</v>
      </c>
      <c r="E115" s="148"/>
      <c r="F115" s="148"/>
    </row>
    <row r="116" spans="1:6" x14ac:dyDescent="0.3">
      <c r="A116" s="148" t="s">
        <v>114</v>
      </c>
      <c r="B116" s="148"/>
      <c r="D116" s="149" t="s">
        <v>70</v>
      </c>
      <c r="E116" s="149"/>
      <c r="F116" s="149"/>
    </row>
    <row r="117" spans="1:6" s="9" customFormat="1" ht="24.75" customHeight="1" x14ac:dyDescent="0.25">
      <c r="A117" s="150" t="s">
        <v>56</v>
      </c>
      <c r="B117" s="150"/>
      <c r="D117" s="150" t="s">
        <v>56</v>
      </c>
      <c r="E117" s="150"/>
      <c r="F117" s="150"/>
    </row>
    <row r="118" spans="1:6" ht="22.5" customHeight="1" x14ac:dyDescent="0.3">
      <c r="A118" s="148"/>
      <c r="B118" s="148"/>
      <c r="D118" s="148"/>
      <c r="E118" s="148"/>
      <c r="F118" s="148"/>
    </row>
    <row r="119" spans="1:6" s="9" customFormat="1" ht="15" x14ac:dyDescent="0.25">
      <c r="A119" s="146" t="s">
        <v>39</v>
      </c>
      <c r="B119" s="146"/>
      <c r="D119" s="146" t="s">
        <v>39</v>
      </c>
      <c r="E119" s="146"/>
      <c r="F119" s="146"/>
    </row>
    <row r="120" spans="1:6" ht="21" customHeight="1" x14ac:dyDescent="0.3">
      <c r="A120" s="148" t="str">
        <f>'Приложение 1'!A281:B281</f>
        <v>Анастасия Дмитриевна Щербакова, директор</v>
      </c>
      <c r="B120" s="148"/>
      <c r="D120" s="147" t="str">
        <f>'Приложение 1'!E281</f>
        <v>Михаил Викторович Степанчук, 
Врио главного врача</v>
      </c>
      <c r="E120" s="147"/>
      <c r="F120" s="147"/>
    </row>
    <row r="121" spans="1:6" s="9" customFormat="1" ht="30" customHeight="1" x14ac:dyDescent="0.25">
      <c r="A121" s="150" t="s">
        <v>59</v>
      </c>
      <c r="B121" s="150"/>
      <c r="D121" s="152" t="s">
        <v>59</v>
      </c>
      <c r="E121" s="152"/>
      <c r="F121" s="152"/>
    </row>
    <row r="122" spans="1:6" ht="21" customHeight="1" x14ac:dyDescent="0.3">
      <c r="A122" s="142" t="s">
        <v>40</v>
      </c>
      <c r="B122" s="142"/>
      <c r="D122" s="142" t="s">
        <v>40</v>
      </c>
      <c r="E122" s="142"/>
      <c r="F122" s="142"/>
    </row>
    <row r="123" spans="1:6" ht="33.75" customHeight="1" x14ac:dyDescent="0.3"/>
    <row r="124" spans="1:6" ht="25.5" customHeight="1" x14ac:dyDescent="0.3">
      <c r="A124" s="154" t="s">
        <v>37</v>
      </c>
      <c r="B124" s="154"/>
      <c r="D124" s="142" t="s">
        <v>37</v>
      </c>
      <c r="E124" s="142"/>
      <c r="F124" s="142"/>
    </row>
    <row r="125" spans="1:6" ht="24" customHeight="1" x14ac:dyDescent="0.3">
      <c r="A125" s="147" t="s">
        <v>60</v>
      </c>
      <c r="B125" s="147"/>
      <c r="D125" s="147" t="s">
        <v>62</v>
      </c>
      <c r="E125" s="147"/>
      <c r="F125" s="147"/>
    </row>
    <row r="126" spans="1:6" ht="24" customHeight="1" x14ac:dyDescent="0.3">
      <c r="A126" s="151" t="s">
        <v>61</v>
      </c>
      <c r="B126" s="151"/>
      <c r="D126" s="148" t="s">
        <v>63</v>
      </c>
      <c r="E126" s="148"/>
      <c r="F126" s="148"/>
    </row>
    <row r="127" spans="1:6" x14ac:dyDescent="0.3">
      <c r="A127" s="148"/>
      <c r="B127" s="148"/>
      <c r="D127" s="149" t="s">
        <v>64</v>
      </c>
      <c r="E127" s="149"/>
      <c r="F127" s="149"/>
    </row>
    <row r="128" spans="1:6" s="9" customFormat="1" ht="27" customHeight="1" x14ac:dyDescent="0.25">
      <c r="A128" s="150" t="s">
        <v>56</v>
      </c>
      <c r="B128" s="150"/>
      <c r="D128" s="150" t="s">
        <v>56</v>
      </c>
      <c r="E128" s="150"/>
      <c r="F128" s="150"/>
    </row>
    <row r="129" spans="1:6" ht="27.75" customHeight="1" x14ac:dyDescent="0.3">
      <c r="A129" s="147"/>
      <c r="B129" s="147"/>
      <c r="D129" s="147"/>
      <c r="E129" s="147"/>
      <c r="F129" s="147"/>
    </row>
    <row r="130" spans="1:6" s="9" customFormat="1" ht="15" x14ac:dyDescent="0.25">
      <c r="A130" s="153" t="s">
        <v>39</v>
      </c>
      <c r="B130" s="153"/>
      <c r="D130" s="153" t="s">
        <v>39</v>
      </c>
      <c r="E130" s="153"/>
      <c r="F130" s="153"/>
    </row>
    <row r="131" spans="1:6" ht="26.25" customHeight="1" x14ac:dyDescent="0.3">
      <c r="A131" s="148" t="str">
        <f>'Приложение 1'!A292</f>
        <v xml:space="preserve"> Ольга Мигдатовна Сухарева, директор</v>
      </c>
      <c r="B131" s="148"/>
      <c r="D131" s="148" t="str">
        <f>'Приложение 1'!E292</f>
        <v xml:space="preserve">Валентина Александровна Яковлева, директор </v>
      </c>
      <c r="E131" s="148"/>
      <c r="F131" s="148"/>
    </row>
    <row r="132" spans="1:6" s="9" customFormat="1" ht="30" customHeight="1" x14ac:dyDescent="0.25">
      <c r="A132" s="150" t="s">
        <v>59</v>
      </c>
      <c r="B132" s="150"/>
      <c r="D132" s="150" t="s">
        <v>59</v>
      </c>
      <c r="E132" s="150"/>
      <c r="F132" s="150"/>
    </row>
    <row r="133" spans="1:6" ht="33.75" customHeight="1" x14ac:dyDescent="0.3">
      <c r="A133" s="142" t="s">
        <v>40</v>
      </c>
      <c r="B133" s="142"/>
      <c r="D133" s="142" t="s">
        <v>40</v>
      </c>
      <c r="E133" s="142"/>
      <c r="F133" s="142"/>
    </row>
  </sheetData>
  <mergeCells count="142"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2024-01-16T06:51:05Z</dcterms:modified>
</cp:coreProperties>
</file>