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8 от 12.12.2023\ДС № 8 от12.12.2023_С 01.11\"/>
    </mc:Choice>
  </mc:AlternateContent>
  <bookViews>
    <workbookView xWindow="14505" yWindow="405" windowWidth="14310" windowHeight="11625" tabRatio="976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АМП_без Акуш и Стомат_с 01.12" sheetId="28" r:id="rId6"/>
    <sheet name="2. АМП_Акушерств_с 01.12" sheetId="35" r:id="rId7"/>
    <sheet name="3. АМП_Стоматология_с 01.12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'1.АМП_без Акуш и Стомат_с 01.12'!$A$12:$N$16</definedName>
    <definedName name="_xlnm._FilterDatabase" localSheetId="6" hidden="1">'2. АМП_Акушерств_с 01.12'!$A$12:$N$15</definedName>
    <definedName name="_xlnm._FilterDatabase" localSheetId="7" hidden="1">'3. АМП_Стоматология_с 01.12'!$A$12:$N$14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'1.АМП_без Акуш и Стомат_с 01.12'!$8:$11</definedName>
    <definedName name="_xlnm.Print_Titles" localSheetId="6">'2. АМП_Акушерств_с 01.12'!$8:$11</definedName>
    <definedName name="_xlnm.Print_Titles" localSheetId="7">'3. АМП_Стоматология_с 01.12'!$8:$11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'1.АМП_без Акуш и Стомат_с 01.12'!$B$1:$N$16</definedName>
    <definedName name="_xlnm.Print_Area" localSheetId="6">'2. АМП_Акушерств_с 01.12'!$B$1:$N$15</definedName>
    <definedName name="_xlnm.Print_Area" localSheetId="7">'3. АМП_Стоматология_с 01.12'!$B$1:$N$14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15" i="28" l="1"/>
  <c r="L15" i="28" s="1"/>
  <c r="J16" i="28"/>
  <c r="L16" i="28" s="1"/>
  <c r="J14" i="28"/>
  <c r="L14" i="28" s="1"/>
  <c r="M16" i="28" l="1"/>
  <c r="M14" i="28"/>
  <c r="M15" i="28"/>
  <c r="L14" i="35"/>
  <c r="M14" i="35" s="1"/>
  <c r="L15" i="35"/>
  <c r="M15" i="35" s="1"/>
  <c r="L13" i="35"/>
  <c r="M13" i="35" s="1"/>
  <c r="J14" i="38" l="1"/>
  <c r="L14" i="38" s="1"/>
  <c r="M14" i="38" s="1"/>
  <c r="J13" i="38"/>
  <c r="L13" i="38" s="1"/>
  <c r="M13" i="38" s="1"/>
  <c r="J14" i="35"/>
  <c r="J15" i="35"/>
  <c r="J13" i="35"/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<sst xmlns="http://schemas.openxmlformats.org/spreadsheetml/2006/main" count="416" uniqueCount="126">
  <si>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</si>
  <si>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</si>
  <si>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</si>
  <si>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</si>
  <si>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</si>
  <si>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</si>
  <si>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</si>
  <si>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</si>
  <si>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</si>
  <si>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</si>
  <si>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</si>
  <si>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</si>
  <si>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</si>
  <si>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</si>
  <si>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</si>
  <si>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</si>
  <si>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</si>
  <si>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</si>
  <si>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</si>
  <si>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</si>
  <si>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</si>
  <si>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</si>
  <si>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</si>
  <si>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</si>
  <si>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</si>
  <si>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</si>
  <si>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</si>
  <si>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</si>
  <si>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</si>
  <si>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</si>
  <si>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</si>
  <si>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</si>
  <si>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</si>
  <si>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</si>
  <si>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</si>
  <si>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</si>
  <si>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</si>
  <si>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</si>
  <si>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</si>
  <si>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</si>
  <si>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</si>
  <si>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</si>
  <si>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</si>
  <si>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</si>
  <si>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</si>
  <si>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</si>
  <si>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</si>
  <si>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</si>
  <si>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</si>
  <si>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</si>
  <si>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</si>
  <si>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</si>
  <si>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</si>
  <si>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</si>
  <si>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</si>
  <si>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</si>
  <si>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</si>
  <si>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</si>
  <si>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</si>
  <si>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</si>
  <si>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</si>
  <si>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</si>
  <si>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</si>
  <si>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</si>
  <si>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</si>
  <si>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</si>
  <si>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</si>
  <si>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</si>
  <si>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</si>
  <si>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</si>
  <si>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</si>
  <si>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</si>
  <si>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</si>
  <si>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</si>
  <si>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</si>
  <si>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</si>
  <si>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</si>
  <si>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</si>
  <si>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</si>
  <si>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</si>
  <si>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</si>
  <si>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</si>
  <si>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</si>
  <si>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</si>
  <si>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</si>
  <si>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</si>
  <si>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</si>
  <si>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</si>
  <si>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</si>
  <si>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</si>
  <si>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</si>
  <si>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</si>
  <si>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</si>
  <si>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</si>
  <si>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</si>
  <si>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</si>
  <si>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</si>
  <si>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</si>
  <si>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</si>
  <si>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</si>
  <si>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</si>
  <si>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</si>
  <si>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</si>
  <si>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</si>
  <si>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</si>
  <si>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</si>
  <si>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</si>
  <si>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</si>
  <si>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</si>
  <si>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</si>
  <si>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</si>
  <si>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</si>
  <si>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</si>
  <si>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</si>
  <si>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</si>
  <si>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>Численность прикрепленных, застрахованных лиц                                              на 01.11.2023 (чел.)</t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</si>
  <si>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декабря 2023 года)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</si>
  <si>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01.12.2023г.            (рублей)</t>
  </si>
  <si>
    <t xml:space="preserve"> ГБУЗ "Магаданский областной центр охраны материнства и детства"</t>
  </si>
  <si>
    <t>ГБУЗ "Магаданский областной центр охраны материнства и детства"</t>
  </si>
  <si>
    <r>
      <t>ФО</t>
    </r>
    <r>
      <rPr>
        <b/>
        <sz val="8"/>
        <rFont val="Times New Roman"/>
        <family val="1"/>
        <charset val="204"/>
      </rPr>
      <t>МЕС</t>
    </r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</si>
  <si>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01.12.2023г.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</si>
  <si>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01.12.2023г.            (рублей)</t>
  </si>
  <si>
    <t>Приложение № 2</t>
  </si>
  <si>
    <t>к Дополнительному соглашению № 8</t>
  </si>
  <si>
    <t>от "12"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</si>
</sst>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81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" fontId="21" fillId="2" borderId="2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1" fontId="21" fillId="2" borderId="27" xfId="1" applyNumberFormat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52" fillId="2" borderId="2" xfId="1" applyNumberFormat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13" fillId="2" borderId="35" xfId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3" fontId="13" fillId="2" borderId="30" xfId="1" applyNumberFormat="1" applyFont="1" applyFill="1" applyBorder="1" applyAlignment="1">
      <alignment horizontal="center" vertical="center" wrapText="1"/>
    </xf>
    <xf numFmtId="1" fontId="13" fillId="2" borderId="30" xfId="1" applyNumberFormat="1" applyFont="1" applyFill="1" applyBorder="1" applyAlignment="1">
      <alignment horizontal="center" vertical="center" wrapText="1"/>
    </xf>
    <xf numFmtId="1" fontId="50" fillId="2" borderId="30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7" fontId="16" fillId="2" borderId="19" xfId="1" applyNumberFormat="1" applyFont="1" applyFill="1" applyBorder="1" applyAlignment="1">
      <alignment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177" fontId="16" fillId="2" borderId="1" xfId="2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67" fontId="16" fillId="2" borderId="1" xfId="44" applyNumberFormat="1" applyFont="1" applyFill="1" applyBorder="1" applyAlignment="1">
      <alignment horizontal="right" vertical="center" wrapText="1"/>
    </xf>
    <xf numFmtId="170" fontId="10" fillId="2" borderId="2" xfId="2" applyNumberFormat="1" applyFont="1" applyFill="1" applyBorder="1" applyAlignment="1">
      <alignment horizontal="right" vertical="center" wrapText="1"/>
    </xf>
    <xf numFmtId="4" fontId="24" fillId="2" borderId="1" xfId="2" applyNumberFormat="1" applyFont="1" applyFill="1" applyBorder="1" applyAlignment="1">
      <alignment horizontal="right" vertical="center" wrapText="1"/>
    </xf>
    <xf numFmtId="4" fontId="24" fillId="2" borderId="18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vertical="center" wrapText="1"/>
    </xf>
    <xf numFmtId="3" fontId="16" fillId="2" borderId="21" xfId="2" applyNumberFormat="1" applyFont="1" applyFill="1" applyBorder="1" applyAlignment="1">
      <alignment horizontal="right" vertical="center" wrapText="1"/>
    </xf>
    <xf numFmtId="177" fontId="16" fillId="2" borderId="21" xfId="2" applyNumberFormat="1" applyFont="1" applyFill="1" applyBorder="1" applyAlignment="1">
      <alignment horizontal="right" vertical="center" wrapText="1"/>
    </xf>
    <xf numFmtId="167" fontId="10" fillId="2" borderId="21" xfId="2" applyNumberFormat="1" applyFont="1" applyFill="1" applyBorder="1" applyAlignment="1">
      <alignment horizontal="right" vertical="center" wrapText="1"/>
    </xf>
    <xf numFmtId="167" fontId="16" fillId="2" borderId="21" xfId="44" applyNumberFormat="1" applyFont="1" applyFill="1" applyBorder="1" applyAlignment="1">
      <alignment horizontal="right" vertical="center" wrapText="1"/>
    </xf>
    <xf numFmtId="170" fontId="10" fillId="2" borderId="21" xfId="2" applyNumberFormat="1" applyFont="1" applyFill="1" applyBorder="1" applyAlignment="1">
      <alignment horizontal="right" vertical="center" wrapText="1"/>
    </xf>
    <xf numFmtId="4" fontId="24" fillId="2" borderId="21" xfId="2" applyNumberFormat="1" applyFont="1" applyFill="1" applyBorder="1" applyAlignment="1">
      <alignment horizontal="right" vertical="center" wrapText="1"/>
    </xf>
    <xf numFmtId="4" fontId="24" fillId="2" borderId="23" xfId="2" applyNumberFormat="1" applyFont="1" applyFill="1" applyBorder="1" applyAlignment="1">
      <alignment horizontal="right" vertical="center" wrapText="1"/>
    </xf>
    <xf numFmtId="174" fontId="28" fillId="2" borderId="2" xfId="2" applyNumberFormat="1" applyFont="1" applyFill="1" applyBorder="1" applyAlignment="1">
      <alignment horizontal="right" vertical="center" wrapText="1"/>
    </xf>
    <xf numFmtId="174" fontId="28" fillId="2" borderId="21" xfId="2" applyNumberFormat="1" applyFont="1" applyFill="1" applyBorder="1" applyAlignment="1">
      <alignment horizontal="right" vertical="center" wrapText="1"/>
    </xf>
    <xf numFmtId="177" fontId="10" fillId="2" borderId="19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right" vertical="center" wrapText="1"/>
    </xf>
    <xf numFmtId="170" fontId="10" fillId="2" borderId="1" xfId="1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horizontal="right" vertical="center" wrapText="1"/>
    </xf>
    <xf numFmtId="170" fontId="16" fillId="2" borderId="1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horizontal="right" vertical="center" wrapText="1"/>
    </xf>
    <xf numFmtId="170" fontId="16" fillId="2" borderId="21" xfId="2" applyNumberFormat="1" applyFont="1" applyFill="1" applyBorder="1" applyAlignment="1">
      <alignment horizontal="right" vertical="center" wrapText="1"/>
    </xf>
    <xf numFmtId="177" fontId="16" fillId="2" borderId="17" xfId="1" applyNumberFormat="1" applyFont="1" applyFill="1" applyBorder="1" applyAlignment="1">
      <alignment vertical="center" wrapText="1"/>
    </xf>
    <xf numFmtId="1" fontId="16" fillId="2" borderId="3" xfId="2" applyNumberFormat="1" applyFont="1" applyFill="1" applyBorder="1" applyAlignment="1">
      <alignment horizontal="right" vertical="center" wrapText="1"/>
    </xf>
    <xf numFmtId="177" fontId="16" fillId="2" borderId="3" xfId="2" applyNumberFormat="1" applyFont="1" applyFill="1" applyBorder="1" applyAlignment="1">
      <alignment horizontal="right" vertical="center" wrapText="1"/>
    </xf>
    <xf numFmtId="167" fontId="10" fillId="2" borderId="3" xfId="2" applyNumberFormat="1" applyFont="1" applyFill="1" applyBorder="1" applyAlignment="1">
      <alignment horizontal="right" vertical="center" wrapText="1"/>
    </xf>
    <xf numFmtId="177" fontId="16" fillId="2" borderId="3" xfId="44" applyNumberFormat="1" applyFont="1" applyFill="1" applyBorder="1" applyAlignment="1">
      <alignment horizontal="right" vertical="center" wrapText="1"/>
    </xf>
    <xf numFmtId="170" fontId="10" fillId="2" borderId="7" xfId="2" applyNumberFormat="1" applyFont="1" applyFill="1" applyBorder="1" applyAlignment="1">
      <alignment horizontal="right" vertical="center" wrapText="1"/>
    </xf>
    <xf numFmtId="174" fontId="28" fillId="2" borderId="7" xfId="2" applyNumberFormat="1" applyFont="1" applyFill="1" applyBorder="1" applyAlignment="1">
      <alignment horizontal="right" vertical="center" wrapText="1"/>
    </xf>
    <xf numFmtId="4" fontId="24" fillId="2" borderId="3" xfId="2" applyNumberFormat="1" applyFont="1" applyFill="1" applyBorder="1" applyAlignment="1">
      <alignment horizontal="right" vertical="center" wrapText="1"/>
    </xf>
    <xf numFmtId="4" fontId="24" fillId="2" borderId="16" xfId="2" applyNumberFormat="1" applyFont="1" applyFill="1" applyBorder="1" applyAlignment="1">
      <alignment horizontal="right" vertical="center" wrapText="1"/>
    </xf>
    <xf numFmtId="177" fontId="16" fillId="2" borderId="1" xfId="44" applyNumberFormat="1" applyFont="1" applyFill="1" applyBorder="1" applyAlignment="1">
      <alignment horizontal="right" vertical="center" wrapText="1"/>
    </xf>
    <xf numFmtId="177" fontId="16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8" fontId="10" fillId="2" borderId="7" xfId="2" applyNumberFormat="1" applyFont="1" applyFill="1" applyBorder="1" applyAlignment="1">
      <alignment horizontal="center" vertical="center" wrapText="1"/>
    </xf>
    <xf numFmtId="178" fontId="10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3" xfId="1" applyNumberFormat="1" applyFont="1" applyFill="1" applyBorder="1" applyAlignment="1">
      <alignment horizontal="center" vertical="center" wrapText="1"/>
    </xf>
    <xf numFmtId="3" fontId="12" fillId="2" borderId="34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32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8" fontId="10" fillId="2" borderId="2" xfId="2" applyNumberFormat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FF0066"/>
      <color rgb="FF0000FF"/>
      <color rgb="FFFF505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6" t="s">
        <v>0</v>
      </c>
      <c r="B1" s="276"/>
      <c r="C1" s="276"/>
      <c r="D1" s="276"/>
      <c r="E1" s="276"/>
      <c r="F1" s="276"/>
      <c r="G1" s="79"/>
      <c r="H1" s="79"/>
      <c r="I1" s="79"/>
    </row>
    <row r="2" spans="1:12" ht="35.25" customHeight="1" x14ac:dyDescent="0.25">
      <c r="A2" s="277" t="s">
        <v>49</v>
      </c>
      <c r="B2" s="277"/>
      <c r="C2" s="277"/>
      <c r="D2" s="277"/>
      <c r="E2" s="277"/>
      <c r="F2" s="277"/>
      <c r="G2" s="81"/>
      <c r="H2" s="79"/>
      <c r="I2" s="79"/>
    </row>
    <row r="3" spans="1:12" ht="13.5" customHeight="1" x14ac:dyDescent="0.25">
      <c r="A3" s="277"/>
      <c r="B3" s="277"/>
      <c r="C3" s="277"/>
      <c r="D3" s="277"/>
      <c r="E3" s="277"/>
      <c r="F3" s="277"/>
      <c r="G3" s="277"/>
      <c r="H3" s="276"/>
      <c r="I3" s="276"/>
    </row>
    <row r="4" spans="1:12" ht="15.75" customHeight="1" x14ac:dyDescent="0.25">
      <c r="A4" s="278" t="s">
        <v>7</v>
      </c>
      <c r="B4" s="278" t="s">
        <v>8</v>
      </c>
      <c r="C4" s="281" t="s">
        <v>56</v>
      </c>
      <c r="D4" s="281" t="s">
        <v>27</v>
      </c>
      <c r="E4" s="281" t="s">
        <v>43</v>
      </c>
      <c r="F4" s="281" t="s">
        <v>48</v>
      </c>
    </row>
    <row r="5" spans="1:12" x14ac:dyDescent="0.25">
      <c r="A5" s="279"/>
      <c r="B5" s="279"/>
      <c r="C5" s="282"/>
      <c r="D5" s="282"/>
      <c r="E5" s="282"/>
      <c r="F5" s="282"/>
    </row>
    <row r="6" spans="1:12" ht="99.75" customHeight="1" x14ac:dyDescent="0.25">
      <c r="A6" s="280"/>
      <c r="B6" s="280"/>
      <c r="C6" s="283"/>
      <c r="D6" s="283"/>
      <c r="E6" s="283"/>
      <c r="F6" s="28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69" t="s">
        <v>57</v>
      </c>
      <c r="D1" s="369"/>
      <c r="E1" s="369"/>
      <c r="F1" s="369"/>
      <c r="G1" s="369"/>
      <c r="H1" s="369"/>
      <c r="I1" s="369"/>
      <c r="J1" s="45"/>
      <c r="K1" s="58"/>
    </row>
    <row r="2" spans="2:22" ht="22.5" customHeight="1" x14ac:dyDescent="0.3">
      <c r="C2" s="369"/>
      <c r="D2" s="369"/>
      <c r="E2" s="369"/>
      <c r="F2" s="369"/>
      <c r="G2" s="369"/>
      <c r="H2" s="369"/>
      <c r="I2" s="369"/>
      <c r="J2" s="46"/>
      <c r="K2" s="59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51"/>
      <c r="K3" s="51"/>
    </row>
    <row r="4" spans="2:22" s="3" customFormat="1" ht="43.9" customHeight="1" x14ac:dyDescent="0.3">
      <c r="B4" s="370" t="s">
        <v>7</v>
      </c>
      <c r="C4" s="370" t="s">
        <v>8</v>
      </c>
      <c r="D4" s="370" t="s">
        <v>9</v>
      </c>
      <c r="E4" s="370" t="s">
        <v>27</v>
      </c>
      <c r="F4" s="370" t="s">
        <v>19</v>
      </c>
      <c r="G4" s="370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71"/>
      <c r="C5" s="371"/>
      <c r="D5" s="371"/>
      <c r="E5" s="371"/>
      <c r="F5" s="371"/>
      <c r="G5" s="371"/>
      <c r="H5" s="314"/>
      <c r="I5" s="314"/>
      <c r="J5" s="52"/>
      <c r="K5" s="52"/>
    </row>
    <row r="6" spans="2:22" s="4" customFormat="1" ht="49.5" customHeight="1" x14ac:dyDescent="0.3">
      <c r="B6" s="372"/>
      <c r="C6" s="372"/>
      <c r="D6" s="372"/>
      <c r="E6" s="372"/>
      <c r="F6" s="372"/>
      <c r="G6" s="37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73" t="e">
        <f>ROUND(K10/L10,2)</f>
        <v>#REF!</v>
      </c>
      <c r="I8" s="37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74"/>
      <c r="I9" s="37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75"/>
      <c r="I10" s="37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73" t="e">
        <f>ROUND(K11/L11,2)</f>
        <v>#REF!</v>
      </c>
      <c r="I11" s="37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75"/>
      <c r="I12" s="37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73" t="e">
        <f>ROUND(K14/L14,2)</f>
        <v>#REF!</v>
      </c>
      <c r="I13" s="37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74"/>
      <c r="I14" s="37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75"/>
      <c r="I15" s="37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73" t="e">
        <f>ROUND(K19/L19,2)</f>
        <v>#REF!</v>
      </c>
      <c r="I16" s="37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74"/>
      <c r="I17" s="37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74"/>
      <c r="I18" s="37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75"/>
      <c r="I19" s="37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69" t="s">
        <v>45</v>
      </c>
      <c r="D1" s="369"/>
      <c r="E1" s="369"/>
      <c r="F1" s="369"/>
      <c r="G1" s="369"/>
      <c r="H1" s="369"/>
      <c r="I1" s="369"/>
      <c r="J1" s="115"/>
      <c r="K1" s="115"/>
    </row>
    <row r="2" spans="2:22" ht="22.5" customHeight="1" x14ac:dyDescent="0.3">
      <c r="C2" s="369"/>
      <c r="D2" s="369"/>
      <c r="E2" s="369"/>
      <c r="F2" s="369"/>
      <c r="G2" s="369"/>
      <c r="H2" s="369"/>
      <c r="I2" s="369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70" t="s">
        <v>7</v>
      </c>
      <c r="C4" s="370" t="s">
        <v>8</v>
      </c>
      <c r="D4" s="370" t="s">
        <v>9</v>
      </c>
      <c r="E4" s="370" t="s">
        <v>27</v>
      </c>
      <c r="F4" s="370" t="s">
        <v>19</v>
      </c>
      <c r="G4" s="370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71"/>
      <c r="C5" s="371"/>
      <c r="D5" s="371"/>
      <c r="E5" s="371"/>
      <c r="F5" s="371"/>
      <c r="G5" s="371"/>
      <c r="H5" s="314"/>
      <c r="I5" s="314"/>
      <c r="J5" s="52"/>
      <c r="K5" s="52"/>
    </row>
    <row r="6" spans="2:22" s="4" customFormat="1" ht="49.5" customHeight="1" x14ac:dyDescent="0.3">
      <c r="B6" s="372"/>
      <c r="C6" s="372"/>
      <c r="D6" s="372"/>
      <c r="E6" s="372"/>
      <c r="F6" s="372"/>
      <c r="G6" s="372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77" t="e">
        <f>K15/L15</f>
        <v>#REF!</v>
      </c>
      <c r="I8" s="37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78"/>
      <c r="I9" s="37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78"/>
      <c r="I10" s="37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78"/>
      <c r="I11" s="37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78"/>
      <c r="I12" s="37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78"/>
      <c r="I13" s="37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78"/>
      <c r="I14" s="37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79"/>
      <c r="I15" s="37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73" t="e">
        <f>K19/L19</f>
        <v>#REF!</v>
      </c>
      <c r="I16" s="37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74"/>
      <c r="I17" s="37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74"/>
      <c r="I18" s="37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75"/>
      <c r="I19" s="37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69" t="s">
        <v>45</v>
      </c>
      <c r="D1" s="369"/>
      <c r="E1" s="369"/>
      <c r="F1" s="369"/>
      <c r="G1" s="369"/>
      <c r="H1" s="369"/>
      <c r="I1" s="369"/>
      <c r="J1" s="115"/>
      <c r="K1" s="115"/>
    </row>
    <row r="2" spans="2:15" ht="22.5" customHeight="1" x14ac:dyDescent="0.3">
      <c r="C2" s="369"/>
      <c r="D2" s="369"/>
      <c r="E2" s="369"/>
      <c r="F2" s="369"/>
      <c r="G2" s="369"/>
      <c r="H2" s="369"/>
      <c r="I2" s="369"/>
      <c r="J2" s="116"/>
      <c r="K2" s="116"/>
    </row>
    <row r="3" spans="2:15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15" s="3" customFormat="1" ht="43.9" customHeight="1" x14ac:dyDescent="0.3">
      <c r="B4" s="370" t="s">
        <v>7</v>
      </c>
      <c r="C4" s="370" t="s">
        <v>8</v>
      </c>
      <c r="D4" s="370" t="s">
        <v>9</v>
      </c>
      <c r="E4" s="370" t="s">
        <v>27</v>
      </c>
      <c r="F4" s="370" t="s">
        <v>19</v>
      </c>
      <c r="G4" s="370" t="s">
        <v>21</v>
      </c>
      <c r="H4" s="314" t="s">
        <v>20</v>
      </c>
      <c r="I4" s="314"/>
      <c r="J4" s="52"/>
      <c r="K4" s="52"/>
    </row>
    <row r="5" spans="2:15" s="4" customFormat="1" ht="62.25" customHeight="1" x14ac:dyDescent="0.3">
      <c r="B5" s="371"/>
      <c r="C5" s="371"/>
      <c r="D5" s="371"/>
      <c r="E5" s="371"/>
      <c r="F5" s="371"/>
      <c r="G5" s="371"/>
      <c r="H5" s="314"/>
      <c r="I5" s="314"/>
      <c r="J5" s="52"/>
      <c r="K5" s="52"/>
    </row>
    <row r="6" spans="2:15" s="4" customFormat="1" ht="49.5" customHeight="1" x14ac:dyDescent="0.3">
      <c r="B6" s="372"/>
      <c r="C6" s="372"/>
      <c r="D6" s="372"/>
      <c r="E6" s="372"/>
      <c r="F6" s="372"/>
      <c r="G6" s="372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80" t="e">
        <f>K12/L12</f>
        <v>#REF!</v>
      </c>
      <c r="I8" s="37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80"/>
      <c r="I9" s="37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80"/>
      <c r="I10" s="37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80"/>
      <c r="I11" s="37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80"/>
      <c r="I12" s="37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80" t="e">
        <f>K15/L15</f>
        <v>#REF!</v>
      </c>
      <c r="I13" s="37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80"/>
      <c r="I14" s="37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80"/>
      <c r="I15" s="37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80" t="e">
        <f>K19/L19</f>
        <v>#REF!</v>
      </c>
      <c r="I16" s="37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80"/>
      <c r="I17" s="37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80"/>
      <c r="I18" s="37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80"/>
      <c r="I19" s="37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185"/>
      <c r="T1" s="185"/>
    </row>
    <row r="2" spans="1:44" ht="22.5" customHeight="1" x14ac:dyDescent="0.3">
      <c r="O2" s="285"/>
      <c r="P2" s="285"/>
      <c r="Q2" s="285"/>
      <c r="R2" s="285"/>
      <c r="S2" s="186"/>
      <c r="T2" s="186"/>
    </row>
    <row r="3" spans="1:44" ht="48" customHeight="1" x14ac:dyDescent="0.3">
      <c r="C3" s="286" t="s">
        <v>61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63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183" t="s">
        <v>69</v>
      </c>
      <c r="I6" s="183" t="s">
        <v>64</v>
      </c>
      <c r="J6" s="183" t="s">
        <v>65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87"/>
      <c r="C7" s="287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39"/>
      <c r="AF7" s="139"/>
      <c r="AH7" s="139" t="s">
        <v>59</v>
      </c>
      <c r="AL7" s="306" t="s">
        <v>60</v>
      </c>
      <c r="AM7" s="306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9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9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08"/>
      <c r="M12" s="308"/>
      <c r="N12" s="310"/>
      <c r="O12" s="30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9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9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08"/>
      <c r="M14" s="308"/>
      <c r="N14" s="310"/>
      <c r="O14" s="30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99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1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10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175"/>
      <c r="T1" s="175"/>
    </row>
    <row r="2" spans="1:44" ht="22.5" customHeight="1" x14ac:dyDescent="0.3">
      <c r="O2" s="285"/>
      <c r="P2" s="285"/>
      <c r="Q2" s="285"/>
      <c r="R2" s="285"/>
      <c r="S2" s="176"/>
      <c r="T2" s="176"/>
    </row>
    <row r="3" spans="1:44" ht="48" customHeight="1" x14ac:dyDescent="0.3">
      <c r="C3" s="286" t="s">
        <v>61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63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177" t="s">
        <v>69</v>
      </c>
      <c r="I6" s="177" t="s">
        <v>64</v>
      </c>
      <c r="J6" s="177" t="s">
        <v>65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87"/>
      <c r="C7" s="287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39"/>
      <c r="AF7" s="139"/>
      <c r="AH7" s="139" t="s">
        <v>59</v>
      </c>
      <c r="AL7" s="306" t="s">
        <v>60</v>
      </c>
      <c r="AM7" s="306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308"/>
      <c r="M10" s="308"/>
      <c r="N10" s="310"/>
      <c r="O10" s="30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9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308"/>
      <c r="M11" s="308"/>
      <c r="N11" s="310"/>
      <c r="O11" s="30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9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308"/>
      <c r="M12" s="308"/>
      <c r="N12" s="310"/>
      <c r="O12" s="30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9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308"/>
      <c r="M13" s="308"/>
      <c r="N13" s="310"/>
      <c r="O13" s="30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9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308"/>
      <c r="M14" s="308"/>
      <c r="N14" s="310"/>
      <c r="O14" s="30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99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310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310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4"/>
      <c r="P1" s="284"/>
      <c r="Q1" s="284"/>
      <c r="R1" s="284"/>
      <c r="S1" s="175"/>
      <c r="T1" s="175"/>
    </row>
    <row r="2" spans="1:43" ht="22.5" customHeight="1" x14ac:dyDescent="0.3">
      <c r="O2" s="285"/>
      <c r="P2" s="285"/>
      <c r="Q2" s="285"/>
      <c r="R2" s="285"/>
      <c r="S2" s="176"/>
      <c r="T2" s="176"/>
    </row>
    <row r="3" spans="1:43" ht="48" customHeight="1" x14ac:dyDescent="0.3">
      <c r="C3" s="286" t="s">
        <v>61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3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63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87"/>
      <c r="C6" s="287"/>
      <c r="D6" s="290"/>
      <c r="E6" s="290"/>
      <c r="F6" s="295"/>
      <c r="G6" s="295"/>
      <c r="H6" s="177" t="s">
        <v>69</v>
      </c>
      <c r="I6" s="177" t="s">
        <v>64</v>
      </c>
      <c r="J6" s="177" t="s">
        <v>65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87"/>
      <c r="C7" s="287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39"/>
      <c r="AF7" s="139"/>
      <c r="AH7" s="139" t="s">
        <v>59</v>
      </c>
      <c r="AL7" s="306" t="s">
        <v>60</v>
      </c>
      <c r="AM7" s="306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99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9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08"/>
      <c r="M12" s="308"/>
      <c r="N12" s="310"/>
      <c r="O12" s="30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9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9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08"/>
      <c r="M14" s="308"/>
      <c r="N14" s="310"/>
      <c r="O14" s="30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99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1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10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4"/>
      <c r="N1" s="284"/>
      <c r="O1" s="284"/>
      <c r="P1" s="284"/>
      <c r="Q1" s="115"/>
    </row>
    <row r="2" spans="1:22" ht="22.5" customHeight="1" x14ac:dyDescent="0.3">
      <c r="M2" s="285"/>
      <c r="N2" s="285"/>
      <c r="O2" s="285"/>
      <c r="P2" s="285"/>
      <c r="Q2" s="116"/>
    </row>
    <row r="3" spans="1:22" ht="48" customHeight="1" x14ac:dyDescent="0.3">
      <c r="C3" s="286" t="s">
        <v>55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"/>
      <c r="P3" s="2" t="s">
        <v>16</v>
      </c>
      <c r="Q3" s="2"/>
    </row>
    <row r="4" spans="1:22" s="3" customFormat="1" ht="43.9" customHeight="1" x14ac:dyDescent="0.3">
      <c r="B4" s="287" t="s">
        <v>7</v>
      </c>
      <c r="C4" s="287" t="s">
        <v>8</v>
      </c>
      <c r="D4" s="313" t="s">
        <v>52</v>
      </c>
      <c r="E4" s="288" t="s">
        <v>44</v>
      </c>
      <c r="F4" s="291" t="s">
        <v>10</v>
      </c>
      <c r="G4" s="292"/>
      <c r="H4" s="292"/>
      <c r="I4" s="292"/>
      <c r="J4" s="292"/>
      <c r="K4" s="314" t="s">
        <v>38</v>
      </c>
      <c r="L4" s="314" t="s">
        <v>42</v>
      </c>
      <c r="M4" s="314" t="s">
        <v>28</v>
      </c>
      <c r="N4" s="318" t="s">
        <v>53</v>
      </c>
      <c r="O4" s="318" t="s">
        <v>29</v>
      </c>
      <c r="P4" s="297" t="s">
        <v>17</v>
      </c>
      <c r="Q4" s="63"/>
    </row>
    <row r="5" spans="1:22" s="4" customFormat="1" ht="144.75" customHeight="1" x14ac:dyDescent="0.3">
      <c r="B5" s="287"/>
      <c r="C5" s="287"/>
      <c r="D5" s="313"/>
      <c r="E5" s="289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4"/>
      <c r="L5" s="314"/>
      <c r="M5" s="314"/>
      <c r="N5" s="318"/>
      <c r="O5" s="318"/>
      <c r="P5" s="298"/>
      <c r="Q5" s="63"/>
    </row>
    <row r="6" spans="1:22" s="5" customFormat="1" ht="42.75" customHeight="1" x14ac:dyDescent="0.3">
      <c r="B6" s="287"/>
      <c r="C6" s="287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4" t="s">
        <v>18</v>
      </c>
      <c r="S6" s="30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5" t="e">
        <f>S15/U15</f>
        <v>#REF!</v>
      </c>
      <c r="K8" s="319" t="e">
        <f>ROUND(D8*J8,2)</f>
        <v>#REF!</v>
      </c>
      <c r="L8" s="322" t="e">
        <f>P20/P21</f>
        <v>#REF!</v>
      </c>
      <c r="M8" s="325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6"/>
      <c r="K9" s="320"/>
      <c r="L9" s="323"/>
      <c r="M9" s="326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6"/>
      <c r="K10" s="320"/>
      <c r="L10" s="323"/>
      <c r="M10" s="326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6"/>
      <c r="K11" s="320"/>
      <c r="L11" s="323"/>
      <c r="M11" s="326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6"/>
      <c r="K12" s="320"/>
      <c r="L12" s="323"/>
      <c r="M12" s="326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6"/>
      <c r="K13" s="320"/>
      <c r="L13" s="323"/>
      <c r="M13" s="326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6"/>
      <c r="K14" s="320"/>
      <c r="L14" s="323"/>
      <c r="M14" s="326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7"/>
      <c r="K15" s="321"/>
      <c r="L15" s="323"/>
      <c r="M15" s="327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5" t="e">
        <f>S19/U19</f>
        <v>#REF!</v>
      </c>
      <c r="K16" s="319" t="e">
        <f>ROUND(D16*J16,2)</f>
        <v>#REF!</v>
      </c>
      <c r="L16" s="323"/>
      <c r="M16" s="328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6"/>
      <c r="K17" s="320"/>
      <c r="L17" s="323"/>
      <c r="M17" s="329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6"/>
      <c r="K18" s="320"/>
      <c r="L18" s="323"/>
      <c r="M18" s="329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7"/>
      <c r="K19" s="321"/>
      <c r="L19" s="324"/>
      <c r="M19" s="330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6"/>
  <sheetViews>
    <sheetView tabSelected="1" view="pageBreakPreview" topLeftCell="D1" zoomScale="80" zoomScaleNormal="80" zoomScaleSheetLayoutView="80" workbookViewId="0">
      <selection activeCell="L4" sqref="L4:N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5.4257812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36" t="s">
        <v>123</v>
      </c>
      <c r="M1" s="336"/>
      <c r="N1" s="336"/>
    </row>
    <row r="2" spans="1:21" ht="18.75" customHeight="1" x14ac:dyDescent="0.3">
      <c r="L2" s="336" t="s">
        <v>124</v>
      </c>
      <c r="M2" s="336"/>
      <c r="N2" s="336"/>
    </row>
    <row r="3" spans="1:21" ht="18.75" customHeight="1" x14ac:dyDescent="0.3">
      <c r="L3" s="336" t="s">
        <v>125</v>
      </c>
      <c r="M3" s="336"/>
      <c r="N3" s="336"/>
    </row>
    <row r="4" spans="1:21" ht="20.25" customHeight="1" x14ac:dyDescent="0.25">
      <c r="L4" s="346"/>
      <c r="M4" s="346"/>
      <c r="N4" s="346"/>
    </row>
    <row r="5" spans="1:21" ht="46.5" customHeight="1" x14ac:dyDescent="0.25">
      <c r="C5" s="345" t="s">
        <v>93</v>
      </c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</row>
    <row r="6" spans="1:21" ht="22.5" customHeight="1" x14ac:dyDescent="0.25">
      <c r="C6" s="344" t="s">
        <v>116</v>
      </c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</row>
    <row r="7" spans="1:21" ht="24.75" customHeight="1" thickBot="1" x14ac:dyDescent="0.3">
      <c r="C7" s="343" t="s">
        <v>110</v>
      </c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</row>
    <row r="8" spans="1:21" s="201" customFormat="1" ht="32.25" customHeight="1" x14ac:dyDescent="0.25">
      <c r="B8" s="347" t="s">
        <v>87</v>
      </c>
      <c r="C8" s="349" t="s">
        <v>8</v>
      </c>
      <c r="D8" s="363" t="s">
        <v>79</v>
      </c>
      <c r="E8" s="333" t="s">
        <v>115</v>
      </c>
      <c r="F8" s="357" t="s">
        <v>10</v>
      </c>
      <c r="G8" s="358"/>
      <c r="H8" s="358"/>
      <c r="I8" s="359"/>
      <c r="J8" s="351" t="s">
        <v>99</v>
      </c>
      <c r="K8" s="351" t="s">
        <v>42</v>
      </c>
      <c r="L8" s="354" t="s">
        <v>100</v>
      </c>
      <c r="M8" s="337" t="s">
        <v>117</v>
      </c>
      <c r="N8" s="340" t="s">
        <v>98</v>
      </c>
    </row>
    <row r="9" spans="1:21" s="202" customFormat="1" ht="57.75" customHeight="1" x14ac:dyDescent="0.25">
      <c r="B9" s="348"/>
      <c r="C9" s="350"/>
      <c r="D9" s="364"/>
      <c r="E9" s="334"/>
      <c r="F9" s="360"/>
      <c r="G9" s="361"/>
      <c r="H9" s="361"/>
      <c r="I9" s="362"/>
      <c r="J9" s="352"/>
      <c r="K9" s="352"/>
      <c r="L9" s="355"/>
      <c r="M9" s="338"/>
      <c r="N9" s="341"/>
    </row>
    <row r="10" spans="1:21" s="202" customFormat="1" ht="232.5" customHeight="1" x14ac:dyDescent="0.25">
      <c r="B10" s="348"/>
      <c r="C10" s="350"/>
      <c r="D10" s="365"/>
      <c r="E10" s="335"/>
      <c r="F10" s="221" t="s">
        <v>11</v>
      </c>
      <c r="G10" s="221" t="s">
        <v>84</v>
      </c>
      <c r="H10" s="221" t="s">
        <v>85</v>
      </c>
      <c r="I10" s="221" t="s">
        <v>114</v>
      </c>
      <c r="J10" s="353"/>
      <c r="K10" s="353"/>
      <c r="L10" s="356"/>
      <c r="M10" s="339"/>
      <c r="N10" s="342"/>
    </row>
    <row r="11" spans="1:21" s="203" customFormat="1" ht="21" customHeight="1" thickBot="1" x14ac:dyDescent="0.3">
      <c r="B11" s="348"/>
      <c r="C11" s="350"/>
      <c r="D11" s="225" t="s">
        <v>88</v>
      </c>
      <c r="E11" s="229" t="s">
        <v>76</v>
      </c>
      <c r="F11" s="220" t="s">
        <v>82</v>
      </c>
      <c r="G11" s="220" t="s">
        <v>81</v>
      </c>
      <c r="H11" s="220" t="s">
        <v>83</v>
      </c>
      <c r="I11" s="220" t="s">
        <v>86</v>
      </c>
      <c r="J11" s="230" t="s">
        <v>75</v>
      </c>
      <c r="K11" s="230" t="s">
        <v>41</v>
      </c>
      <c r="L11" s="231" t="s">
        <v>51</v>
      </c>
      <c r="M11" s="230" t="s">
        <v>120</v>
      </c>
      <c r="N11" s="224" t="s">
        <v>80</v>
      </c>
      <c r="O11" s="216"/>
      <c r="P11" s="207"/>
      <c r="Q11" s="159"/>
      <c r="R11" s="159"/>
    </row>
    <row r="12" spans="1:21" s="203" customFormat="1" ht="21" customHeight="1" thickBot="1" x14ac:dyDescent="0.3">
      <c r="B12" s="232">
        <v>1</v>
      </c>
      <c r="C12" s="233">
        <v>2</v>
      </c>
      <c r="D12" s="232">
        <v>3</v>
      </c>
      <c r="E12" s="234">
        <v>4</v>
      </c>
      <c r="F12" s="235">
        <v>5</v>
      </c>
      <c r="G12" s="236">
        <v>6</v>
      </c>
      <c r="H12" s="236">
        <v>7</v>
      </c>
      <c r="I12" s="235">
        <v>8</v>
      </c>
      <c r="J12" s="236">
        <v>9</v>
      </c>
      <c r="K12" s="236">
        <v>10</v>
      </c>
      <c r="L12" s="237">
        <v>11</v>
      </c>
      <c r="M12" s="236">
        <v>12</v>
      </c>
      <c r="N12" s="238">
        <v>13</v>
      </c>
    </row>
    <row r="13" spans="1:21" ht="55.5" customHeight="1" x14ac:dyDescent="0.25">
      <c r="A13" s="200">
        <v>1343001</v>
      </c>
      <c r="B13" s="227">
        <v>1</v>
      </c>
      <c r="C13" s="228" t="s">
        <v>22</v>
      </c>
      <c r="D13" s="265"/>
      <c r="E13" s="266"/>
      <c r="F13" s="267"/>
      <c r="G13" s="268"/>
      <c r="H13" s="268"/>
      <c r="I13" s="269"/>
      <c r="J13" s="270"/>
      <c r="K13" s="331">
        <v>0.80036838040173897</v>
      </c>
      <c r="L13" s="271"/>
      <c r="M13" s="272"/>
      <c r="N13" s="273">
        <v>190509479.94</v>
      </c>
      <c r="O13" s="208"/>
      <c r="P13" s="208"/>
      <c r="Q13" s="209"/>
      <c r="S13" s="209"/>
      <c r="T13" s="209"/>
      <c r="U13" s="210"/>
    </row>
    <row r="14" spans="1:21" ht="70.5" customHeight="1" x14ac:dyDescent="0.25">
      <c r="B14" s="214">
        <v>2</v>
      </c>
      <c r="C14" s="218" t="s">
        <v>119</v>
      </c>
      <c r="D14" s="240">
        <v>1332.5629061510731</v>
      </c>
      <c r="E14" s="241">
        <v>18941</v>
      </c>
      <c r="F14" s="242">
        <v>1.6528</v>
      </c>
      <c r="G14" s="243">
        <v>1</v>
      </c>
      <c r="H14" s="243">
        <v>1</v>
      </c>
      <c r="I14" s="274">
        <v>0.75</v>
      </c>
      <c r="J14" s="245">
        <f>D14*F14*G14*H14*I14</f>
        <v>1651.8449784648703</v>
      </c>
      <c r="K14" s="331"/>
      <c r="L14" s="256">
        <f>ROUND(J14*$K$13,6)</f>
        <v>1322.08449</v>
      </c>
      <c r="M14" s="246">
        <f>L14*E14</f>
        <v>25041602.325089999</v>
      </c>
      <c r="N14" s="247">
        <v>144015511.13999999</v>
      </c>
      <c r="O14" s="208"/>
      <c r="P14" s="208"/>
      <c r="Q14" s="209"/>
      <c r="S14" s="209"/>
      <c r="T14" s="209"/>
      <c r="U14" s="210"/>
    </row>
    <row r="15" spans="1:21" ht="36" customHeight="1" x14ac:dyDescent="0.25">
      <c r="B15" s="214">
        <v>3</v>
      </c>
      <c r="C15" s="218" t="s">
        <v>77</v>
      </c>
      <c r="D15" s="240">
        <v>1332.5629061510731</v>
      </c>
      <c r="E15" s="241">
        <v>40103</v>
      </c>
      <c r="F15" s="242">
        <v>1.1262000000000001</v>
      </c>
      <c r="G15" s="243">
        <v>1.113</v>
      </c>
      <c r="H15" s="243">
        <v>1</v>
      </c>
      <c r="I15" s="274">
        <v>0.81089999999999995</v>
      </c>
      <c r="J15" s="245">
        <f t="shared" ref="J15:J16" si="0">D15*F15*G15*H15*I15</f>
        <v>1354.4585144942066</v>
      </c>
      <c r="K15" s="331"/>
      <c r="L15" s="256">
        <f t="shared" ref="L15:L16" si="1">ROUND(J15*$K$13,6)</f>
        <v>1084.0657679999999</v>
      </c>
      <c r="M15" s="246">
        <f>L15*E15</f>
        <v>43474289.494103998</v>
      </c>
      <c r="N15" s="247">
        <v>585808173.47000003</v>
      </c>
      <c r="O15" s="208"/>
      <c r="P15" s="208"/>
      <c r="Q15" s="209"/>
      <c r="S15" s="209"/>
      <c r="T15" s="209"/>
      <c r="U15" s="210"/>
    </row>
    <row r="16" spans="1:21" ht="41.25" customHeight="1" thickBot="1" x14ac:dyDescent="0.3">
      <c r="B16" s="215">
        <v>4</v>
      </c>
      <c r="C16" s="219" t="s">
        <v>78</v>
      </c>
      <c r="D16" s="248">
        <v>1332.5629061510731</v>
      </c>
      <c r="E16" s="249">
        <v>71839</v>
      </c>
      <c r="F16" s="250">
        <v>0.98719999999999997</v>
      </c>
      <c r="G16" s="251">
        <v>1</v>
      </c>
      <c r="H16" s="251">
        <v>1</v>
      </c>
      <c r="I16" s="275">
        <v>1.4</v>
      </c>
      <c r="J16" s="253">
        <f t="shared" si="0"/>
        <v>1841.7085413332748</v>
      </c>
      <c r="K16" s="332"/>
      <c r="L16" s="257">
        <f t="shared" si="1"/>
        <v>1474.045282</v>
      </c>
      <c r="M16" s="254">
        <f>L16*E16</f>
        <v>105893939.01359801</v>
      </c>
      <c r="N16" s="255">
        <v>439144262.63999999</v>
      </c>
      <c r="O16" s="208"/>
      <c r="P16" s="208"/>
      <c r="Q16" s="209"/>
      <c r="S16" s="209"/>
      <c r="T16" s="209"/>
      <c r="U16" s="210"/>
    </row>
  </sheetData>
  <mergeCells count="18">
    <mergeCell ref="B8:B11"/>
    <mergeCell ref="C8:C11"/>
    <mergeCell ref="J8:J10"/>
    <mergeCell ref="K8:K10"/>
    <mergeCell ref="L8:L10"/>
    <mergeCell ref="F8:I9"/>
    <mergeCell ref="D8:D10"/>
    <mergeCell ref="K13:K16"/>
    <mergeCell ref="E8:E10"/>
    <mergeCell ref="L1:N1"/>
    <mergeCell ref="L2:N2"/>
    <mergeCell ref="L3:N3"/>
    <mergeCell ref="M8:M10"/>
    <mergeCell ref="N8:N10"/>
    <mergeCell ref="C7:N7"/>
    <mergeCell ref="C6:N6"/>
    <mergeCell ref="C5:N5"/>
    <mergeCell ref="L4:N4"/>
  </mergeCells>
  <pageMargins left="0.43307086614173229" right="0.15748031496062992" top="0.74803149606299213" bottom="0.39370078740157483" header="0.15748031496062992" footer="0.15748031496062992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view="pageBreakPreview" topLeftCell="B10" zoomScale="80" zoomScaleNormal="80" zoomScaleSheetLayoutView="80" workbookViewId="0">
      <selection activeCell="D15" sqref="D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36" t="str">
        <f>'1.АМП_без Акуш и Стомат_с 01.12'!L1:N1</f>
        <v>Приложение № 2</v>
      </c>
      <c r="M1" s="336"/>
      <c r="N1" s="336"/>
    </row>
    <row r="2" spans="2:21" ht="18.75" customHeight="1" x14ac:dyDescent="0.3">
      <c r="L2" s="336" t="str">
        <f>'1.АМП_без Акуш и Стомат_с 01.12'!L2:N2</f>
        <v>к Дополнительному соглашению № 8</v>
      </c>
      <c r="M2" s="336"/>
      <c r="N2" s="336"/>
    </row>
    <row r="3" spans="2:21" ht="18.75" customHeight="1" x14ac:dyDescent="0.3">
      <c r="L3" s="336" t="str">
        <f>'1.АМП_без Акуш и Стомат_с 01.12'!L3:N3</f>
        <v>от "12" декабря 2023 года</v>
      </c>
      <c r="M3" s="336"/>
      <c r="N3" s="336"/>
    </row>
    <row r="4" spans="2:21" ht="20.25" customHeight="1" x14ac:dyDescent="0.25">
      <c r="L4" s="346"/>
      <c r="M4" s="346"/>
      <c r="N4" s="346"/>
    </row>
    <row r="5" spans="2:21" ht="46.5" customHeight="1" x14ac:dyDescent="0.25">
      <c r="C5" s="345" t="s">
        <v>92</v>
      </c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</row>
    <row r="6" spans="2:21" ht="22.5" customHeight="1" x14ac:dyDescent="0.25">
      <c r="C6" s="344" t="str">
        <f>'1.АМП_без Акуш и Стомат_с 01.12'!C6:N6</f>
        <v>на 2023 год (вступает в действие с 01 декабря 2023 года)</v>
      </c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</row>
    <row r="7" spans="2:21" ht="24.75" customHeight="1" thickBot="1" x14ac:dyDescent="0.3">
      <c r="C7" s="343" t="s">
        <v>111</v>
      </c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</row>
    <row r="8" spans="2:21" s="201" customFormat="1" ht="32.25" customHeight="1" x14ac:dyDescent="0.25">
      <c r="B8" s="347" t="s">
        <v>87</v>
      </c>
      <c r="C8" s="349" t="s">
        <v>8</v>
      </c>
      <c r="D8" s="363" t="s">
        <v>79</v>
      </c>
      <c r="E8" s="333" t="str">
        <f>'1.АМП_без Акуш и Стомат_с 01.12'!E8:E10</f>
        <v>Численность прикрепленных, застрахованных лиц                                              на 01.11.2023 (чел.)</v>
      </c>
      <c r="F8" s="357" t="s">
        <v>10</v>
      </c>
      <c r="G8" s="358"/>
      <c r="H8" s="358"/>
      <c r="I8" s="359"/>
      <c r="J8" s="351" t="s">
        <v>97</v>
      </c>
      <c r="K8" s="351" t="s">
        <v>42</v>
      </c>
      <c r="L8" s="354" t="s">
        <v>96</v>
      </c>
      <c r="M8" s="337" t="s">
        <v>121</v>
      </c>
      <c r="N8" s="340" t="s">
        <v>113</v>
      </c>
    </row>
    <row r="9" spans="2:21" s="202" customFormat="1" ht="69" customHeight="1" x14ac:dyDescent="0.25">
      <c r="B9" s="348"/>
      <c r="C9" s="350"/>
      <c r="D9" s="364"/>
      <c r="E9" s="334"/>
      <c r="F9" s="360"/>
      <c r="G9" s="361"/>
      <c r="H9" s="361"/>
      <c r="I9" s="362"/>
      <c r="J9" s="352"/>
      <c r="K9" s="352"/>
      <c r="L9" s="355"/>
      <c r="M9" s="338"/>
      <c r="N9" s="341"/>
    </row>
    <row r="10" spans="2:21" s="202" customFormat="1" ht="228.75" customHeight="1" x14ac:dyDescent="0.25">
      <c r="B10" s="348"/>
      <c r="C10" s="350"/>
      <c r="D10" s="365"/>
      <c r="E10" s="335"/>
      <c r="F10" s="221" t="s">
        <v>11</v>
      </c>
      <c r="G10" s="221" t="s">
        <v>84</v>
      </c>
      <c r="H10" s="221" t="s">
        <v>85</v>
      </c>
      <c r="I10" s="221" t="s">
        <v>114</v>
      </c>
      <c r="J10" s="353"/>
      <c r="K10" s="353"/>
      <c r="L10" s="356"/>
      <c r="M10" s="339"/>
      <c r="N10" s="342"/>
    </row>
    <row r="11" spans="2:21" s="203" customFormat="1" ht="21" customHeight="1" x14ac:dyDescent="0.25">
      <c r="B11" s="367"/>
      <c r="C11" s="368"/>
      <c r="D11" s="239" t="s">
        <v>89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91</v>
      </c>
      <c r="K11" s="206" t="s">
        <v>41</v>
      </c>
      <c r="L11" s="211" t="s">
        <v>90</v>
      </c>
      <c r="M11" s="206" t="s">
        <v>95</v>
      </c>
      <c r="N11" s="222" t="s">
        <v>94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s="203" customFormat="1" ht="60" customHeight="1" x14ac:dyDescent="0.25">
      <c r="B13" s="213">
        <v>1</v>
      </c>
      <c r="C13" s="226" t="s">
        <v>118</v>
      </c>
      <c r="D13" s="258">
        <v>133.60359183233805</v>
      </c>
      <c r="E13" s="259">
        <v>44925</v>
      </c>
      <c r="F13" s="260">
        <v>1.3101</v>
      </c>
      <c r="G13" s="243">
        <v>1</v>
      </c>
      <c r="H13" s="243">
        <v>1</v>
      </c>
      <c r="I13" s="244">
        <v>1</v>
      </c>
      <c r="J13" s="245">
        <f>D13*F13*I13*G13</f>
        <v>175.03406565954609</v>
      </c>
      <c r="K13" s="366">
        <v>0.73488264732086495</v>
      </c>
      <c r="L13" s="256">
        <f>ROUND(J13*$K$13,6)</f>
        <v>128.62949800000001</v>
      </c>
      <c r="M13" s="246">
        <f>L13*E13</f>
        <v>5778680.1976500005</v>
      </c>
      <c r="N13" s="247">
        <v>34961730.039999999</v>
      </c>
    </row>
    <row r="14" spans="2:21" ht="36" customHeight="1" x14ac:dyDescent="0.25">
      <c r="B14" s="214">
        <v>2</v>
      </c>
      <c r="C14" s="218" t="s">
        <v>77</v>
      </c>
      <c r="D14" s="261">
        <v>133.60359183233805</v>
      </c>
      <c r="E14" s="241">
        <v>19966</v>
      </c>
      <c r="F14" s="262">
        <v>1.3249</v>
      </c>
      <c r="G14" s="243">
        <v>1.113</v>
      </c>
      <c r="H14" s="243">
        <v>1</v>
      </c>
      <c r="I14" s="244">
        <v>1</v>
      </c>
      <c r="J14" s="245">
        <f t="shared" ref="J14:J15" si="0">D14*F14*I14*G14</f>
        <v>197.01368688517377</v>
      </c>
      <c r="K14" s="331"/>
      <c r="L14" s="256">
        <f t="shared" ref="L14:L15" si="1">ROUND(J14*$K$13,6)</f>
        <v>144.78193999999999</v>
      </c>
      <c r="M14" s="246">
        <f t="shared" ref="M14:M15" si="2">L14*E14</f>
        <v>2890716.21404</v>
      </c>
      <c r="N14" s="247">
        <v>42641207.329999998</v>
      </c>
      <c r="O14" s="208"/>
      <c r="P14" s="208"/>
      <c r="Q14" s="209"/>
      <c r="S14" s="209"/>
      <c r="T14" s="209"/>
      <c r="U14" s="210"/>
    </row>
    <row r="15" spans="2:21" ht="41.25" customHeight="1" thickBot="1" x14ac:dyDescent="0.3">
      <c r="B15" s="215">
        <v>3</v>
      </c>
      <c r="C15" s="219" t="s">
        <v>78</v>
      </c>
      <c r="D15" s="263">
        <v>133.60359183233805</v>
      </c>
      <c r="E15" s="249">
        <v>1248</v>
      </c>
      <c r="F15" s="264">
        <v>1.363</v>
      </c>
      <c r="G15" s="251">
        <v>1</v>
      </c>
      <c r="H15" s="251">
        <v>1</v>
      </c>
      <c r="I15" s="252">
        <v>1</v>
      </c>
      <c r="J15" s="253">
        <f t="shared" si="0"/>
        <v>182.10169566747678</v>
      </c>
      <c r="K15" s="332"/>
      <c r="L15" s="257">
        <f t="shared" si="1"/>
        <v>133.823376</v>
      </c>
      <c r="M15" s="254">
        <f t="shared" si="2"/>
        <v>167011.573248</v>
      </c>
      <c r="N15" s="255">
        <v>2465301.4900000002</v>
      </c>
      <c r="O15" s="208"/>
      <c r="P15" s="208"/>
      <c r="Q15" s="209"/>
      <c r="S15" s="209"/>
      <c r="T15" s="209"/>
      <c r="U15" s="210"/>
    </row>
  </sheetData>
  <mergeCells count="18">
    <mergeCell ref="B8:B11"/>
    <mergeCell ref="C8:C11"/>
    <mergeCell ref="D8:D10"/>
    <mergeCell ref="E8:E10"/>
    <mergeCell ref="F8:I9"/>
    <mergeCell ref="K13:K15"/>
    <mergeCell ref="C6:N6"/>
    <mergeCell ref="L1:N1"/>
    <mergeCell ref="L2:N2"/>
    <mergeCell ref="L3:N3"/>
    <mergeCell ref="L4:N4"/>
    <mergeCell ref="C5:N5"/>
    <mergeCell ref="N8:N10"/>
    <mergeCell ref="C7:N7"/>
    <mergeCell ref="J8:J10"/>
    <mergeCell ref="K8:K10"/>
    <mergeCell ref="L8:L10"/>
    <mergeCell ref="M8:M10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14"/>
  <sheetViews>
    <sheetView view="pageBreakPreview" topLeftCell="D4" zoomScale="80" zoomScaleNormal="80" zoomScaleSheetLayoutView="80" workbookViewId="0">
      <selection activeCell="L14" sqref="L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36" t="str">
        <f>'1.АМП_без Акуш и Стомат_с 01.12'!L1:N1</f>
        <v>Приложение № 2</v>
      </c>
      <c r="M1" s="336"/>
      <c r="N1" s="336"/>
    </row>
    <row r="2" spans="2:21" ht="18.75" customHeight="1" x14ac:dyDescent="0.3">
      <c r="L2" s="336" t="str">
        <f>'1.АМП_без Акуш и Стомат_с 01.12'!L2:N2</f>
        <v>к Дополнительному соглашению № 8</v>
      </c>
      <c r="M2" s="336"/>
      <c r="N2" s="336"/>
    </row>
    <row r="3" spans="2:21" ht="18.75" customHeight="1" x14ac:dyDescent="0.3">
      <c r="L3" s="336" t="str">
        <f>'1.АМП_без Акуш и Стомат_с 01.12'!L3:N3</f>
        <v>от "12" декабря 2023 года</v>
      </c>
      <c r="M3" s="336"/>
      <c r="N3" s="336"/>
    </row>
    <row r="4" spans="2:21" ht="20.25" customHeight="1" x14ac:dyDescent="0.25">
      <c r="L4" s="346"/>
      <c r="M4" s="346"/>
      <c r="N4" s="346"/>
    </row>
    <row r="5" spans="2:21" ht="46.5" customHeight="1" x14ac:dyDescent="0.25">
      <c r="C5" s="345" t="s">
        <v>101</v>
      </c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</row>
    <row r="6" spans="2:21" ht="22.5" customHeight="1" x14ac:dyDescent="0.25">
      <c r="C6" s="344" t="str">
        <f>'1.АМП_без Акуш и Стомат_с 01.12'!C6:N6</f>
        <v>на 2023 год (вступает в действие с 01 декабря 2023 года)</v>
      </c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</row>
    <row r="7" spans="2:21" ht="24.75" customHeight="1" thickBot="1" x14ac:dyDescent="0.3">
      <c r="C7" s="343" t="s">
        <v>112</v>
      </c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</row>
    <row r="8" spans="2:21" s="201" customFormat="1" ht="32.25" customHeight="1" x14ac:dyDescent="0.25">
      <c r="B8" s="347" t="s">
        <v>87</v>
      </c>
      <c r="C8" s="349" t="s">
        <v>8</v>
      </c>
      <c r="D8" s="363" t="s">
        <v>79</v>
      </c>
      <c r="E8" s="333" t="str">
        <f>'1.АМП_без Акуш и Стомат_с 01.12'!E8:E10</f>
        <v>Численность прикрепленных, застрахованных лиц                                              на 01.11.2023 (чел.)</v>
      </c>
      <c r="F8" s="357" t="s">
        <v>10</v>
      </c>
      <c r="G8" s="358"/>
      <c r="H8" s="358"/>
      <c r="I8" s="359"/>
      <c r="J8" s="351" t="s">
        <v>102</v>
      </c>
      <c r="K8" s="351" t="s">
        <v>42</v>
      </c>
      <c r="L8" s="354" t="s">
        <v>103</v>
      </c>
      <c r="M8" s="337" t="s">
        <v>122</v>
      </c>
      <c r="N8" s="340" t="s">
        <v>104</v>
      </c>
    </row>
    <row r="9" spans="2:21" s="202" customFormat="1" ht="69" customHeight="1" x14ac:dyDescent="0.25">
      <c r="B9" s="348"/>
      <c r="C9" s="350"/>
      <c r="D9" s="364"/>
      <c r="E9" s="334"/>
      <c r="F9" s="360"/>
      <c r="G9" s="361"/>
      <c r="H9" s="361"/>
      <c r="I9" s="362"/>
      <c r="J9" s="352"/>
      <c r="K9" s="352"/>
      <c r="L9" s="355"/>
      <c r="M9" s="338"/>
      <c r="N9" s="341"/>
    </row>
    <row r="10" spans="2:21" s="202" customFormat="1" ht="231" customHeight="1" x14ac:dyDescent="0.25">
      <c r="B10" s="348"/>
      <c r="C10" s="350"/>
      <c r="D10" s="365"/>
      <c r="E10" s="335"/>
      <c r="F10" s="221" t="s">
        <v>11</v>
      </c>
      <c r="G10" s="221" t="s">
        <v>84</v>
      </c>
      <c r="H10" s="221" t="s">
        <v>85</v>
      </c>
      <c r="I10" s="221" t="s">
        <v>114</v>
      </c>
      <c r="J10" s="353"/>
      <c r="K10" s="353"/>
      <c r="L10" s="356"/>
      <c r="M10" s="339"/>
      <c r="N10" s="342"/>
    </row>
    <row r="11" spans="2:21" s="203" customFormat="1" ht="21" customHeight="1" x14ac:dyDescent="0.25">
      <c r="B11" s="367"/>
      <c r="C11" s="368"/>
      <c r="D11" s="239" t="s">
        <v>105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109</v>
      </c>
      <c r="K11" s="206" t="s">
        <v>41</v>
      </c>
      <c r="L11" s="211" t="s">
        <v>106</v>
      </c>
      <c r="M11" s="206" t="s">
        <v>107</v>
      </c>
      <c r="N11" s="222" t="s">
        <v>108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ht="36" customHeight="1" x14ac:dyDescent="0.25">
      <c r="B13" s="214">
        <v>1</v>
      </c>
      <c r="C13" s="218" t="s">
        <v>77</v>
      </c>
      <c r="D13" s="240">
        <v>131.84925368953012</v>
      </c>
      <c r="E13" s="241">
        <v>40103</v>
      </c>
      <c r="F13" s="242">
        <v>1.2571000000000001</v>
      </c>
      <c r="G13" s="243">
        <v>1.113</v>
      </c>
      <c r="H13" s="243">
        <v>1</v>
      </c>
      <c r="I13" s="244">
        <v>1</v>
      </c>
      <c r="J13" s="245">
        <f>D13*F13*G13*H13*I13</f>
        <v>184.47718655298956</v>
      </c>
      <c r="K13" s="331">
        <v>0.77735920657077695</v>
      </c>
      <c r="L13" s="256">
        <f>ROUND(J13*K13,6)</f>
        <v>143.40503899999999</v>
      </c>
      <c r="M13" s="246">
        <f>L13*E13</f>
        <v>5750972.2790169995</v>
      </c>
      <c r="N13" s="247">
        <v>113053871.54000001</v>
      </c>
      <c r="O13" s="208"/>
      <c r="P13" s="208"/>
      <c r="Q13" s="209"/>
      <c r="S13" s="209"/>
      <c r="T13" s="209"/>
      <c r="U13" s="210"/>
    </row>
    <row r="14" spans="2:21" ht="41.25" customHeight="1" thickBot="1" x14ac:dyDescent="0.3">
      <c r="B14" s="215">
        <v>2</v>
      </c>
      <c r="C14" s="219" t="s">
        <v>78</v>
      </c>
      <c r="D14" s="248">
        <v>131.84925368953012</v>
      </c>
      <c r="E14" s="249">
        <v>90780</v>
      </c>
      <c r="F14" s="250">
        <v>1.2365999999999999</v>
      </c>
      <c r="G14" s="251">
        <v>1</v>
      </c>
      <c r="H14" s="251">
        <v>1</v>
      </c>
      <c r="I14" s="252">
        <v>1</v>
      </c>
      <c r="J14" s="253">
        <f>D14*F14*G14*H14*I14</f>
        <v>163.04478711247293</v>
      </c>
      <c r="K14" s="332"/>
      <c r="L14" s="257">
        <f>ROUND(J14*K13,6)</f>
        <v>126.744366</v>
      </c>
      <c r="M14" s="254">
        <f>L14*E14</f>
        <v>11505853.54548</v>
      </c>
      <c r="N14" s="255">
        <v>231911017.38</v>
      </c>
      <c r="O14" s="208"/>
      <c r="P14" s="208"/>
      <c r="Q14" s="209"/>
      <c r="S14" s="209"/>
      <c r="T14" s="209"/>
      <c r="U14" s="210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69" t="s">
        <v>45</v>
      </c>
      <c r="D1" s="369"/>
      <c r="E1" s="369"/>
      <c r="F1" s="369"/>
      <c r="G1" s="369"/>
      <c r="H1" s="369"/>
      <c r="I1" s="369"/>
      <c r="J1" s="115"/>
      <c r="K1" s="115"/>
    </row>
    <row r="2" spans="2:22" ht="22.5" customHeight="1" x14ac:dyDescent="0.3">
      <c r="C2" s="369"/>
      <c r="D2" s="369"/>
      <c r="E2" s="369"/>
      <c r="F2" s="369"/>
      <c r="G2" s="369"/>
      <c r="H2" s="369"/>
      <c r="I2" s="369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70" t="s">
        <v>7</v>
      </c>
      <c r="C4" s="370" t="s">
        <v>8</v>
      </c>
      <c r="D4" s="370" t="s">
        <v>9</v>
      </c>
      <c r="E4" s="370" t="s">
        <v>27</v>
      </c>
      <c r="F4" s="370" t="s">
        <v>19</v>
      </c>
      <c r="G4" s="370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71"/>
      <c r="C5" s="371"/>
      <c r="D5" s="371"/>
      <c r="E5" s="371"/>
      <c r="F5" s="371"/>
      <c r="G5" s="371"/>
      <c r="H5" s="314"/>
      <c r="I5" s="314"/>
      <c r="J5" s="52"/>
      <c r="K5" s="52"/>
    </row>
    <row r="6" spans="2:22" s="4" customFormat="1" ht="49.5" customHeight="1" x14ac:dyDescent="0.3">
      <c r="B6" s="372"/>
      <c r="C6" s="372"/>
      <c r="D6" s="372"/>
      <c r="E6" s="372"/>
      <c r="F6" s="372"/>
      <c r="G6" s="37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73" t="e">
        <f>K10/L10</f>
        <v>#REF!</v>
      </c>
      <c r="I8" s="37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74"/>
      <c r="I9" s="37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75"/>
      <c r="I10" s="37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76" t="e">
        <f>K12/L12</f>
        <v>#REF!</v>
      </c>
      <c r="I11" s="37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76"/>
      <c r="I12" s="37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76" t="e">
        <f>K16/L16</f>
        <v>#REF!</v>
      </c>
      <c r="I13" s="37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76"/>
      <c r="I14" s="37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76"/>
      <c r="I15" s="37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76"/>
      <c r="I16" s="37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73" t="e">
        <f>K19/L19</f>
        <v>#REF!</v>
      </c>
      <c r="I17" s="37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74"/>
      <c r="I18" s="37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75"/>
      <c r="I19" s="37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1.АМП_без Акуш и Стомат_с 01.12</vt:lpstr>
      <vt:lpstr>2. АМП_Акушерств_с 01.12</vt:lpstr>
      <vt:lpstr>3. АМП_Стоматология_с 01.12</vt:lpstr>
      <vt:lpstr>тарифы (с плот.) (2)</vt:lpstr>
      <vt:lpstr>тарифы (с плот.)</vt:lpstr>
      <vt:lpstr>тарифы (без плотн) (2)</vt:lpstr>
      <vt:lpstr>тарифы (без плотн)</vt:lpstr>
      <vt:lpstr>'1.АМП_без Акуш и Стомат_с 01.12'!Заголовки_для_печати</vt:lpstr>
      <vt:lpstr>'2. АМП_Акушерств_с 01.12'!Заголовки_для_печати</vt:lpstr>
      <vt:lpstr>'3. АМП_Стоматология_с 01.12'!Заголовки_для_печати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'1.АМП_без Акуш и Стомат_с 01.12'!Область_печати</vt:lpstr>
      <vt:lpstr>'2. АМП_Акушерств_с 01.12'!Область_печати</vt:lpstr>
      <vt:lpstr>'3. АМП_Стоматология_с 01.12'!Область_печати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2023-11-30T03:15:28Z</cp:lastPrinted>
  <dcterms:created xsi:type="dcterms:W3CDTF">2015-02-06T05:02:21Z</dcterms:created>
  <dcterms:modified xsi:type="dcterms:W3CDTF">2023-12-12T22:20:05Z</dcterms:modified>
</cp:coreProperties>
</file>