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1'!$A$1:$G$109</definedName>
    <definedName name="_xlnm.Print_Area" localSheetId="1">'Приложение 2'!$A$1:$F$76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F29" i="1"/>
  <c r="F46" i="1"/>
  <c r="F31" i="1"/>
  <c r="D63" i="2" l="1"/>
  <c r="D58" i="2"/>
  <c r="D59" i="2"/>
  <c r="D57" i="2"/>
  <c r="E28" i="2"/>
  <c r="E32" i="2"/>
  <c r="D3" i="2" l="1"/>
  <c r="D2" i="2"/>
  <c r="F30" i="1" l="1"/>
  <c r="H30" i="1" s="1"/>
  <c r="F28" i="1"/>
  <c r="B17" i="2" l="1"/>
  <c r="E34" i="2"/>
  <c r="F75" i="1"/>
  <c r="E75" i="1"/>
  <c r="F84" i="1" l="1"/>
  <c r="E84" i="1"/>
  <c r="D84" i="1"/>
  <c r="E29" i="2" l="1"/>
  <c r="E27" i="2"/>
  <c r="H27" i="2" s="1"/>
  <c r="I27" i="2" l="1"/>
  <c r="F42" i="1"/>
  <c r="E33" i="2" l="1"/>
  <c r="E51" i="2" s="1"/>
  <c r="H51" i="2" s="1"/>
  <c r="H29" i="1" l="1"/>
  <c r="D7" i="2"/>
  <c r="F37" i="1" l="1"/>
  <c r="A63" i="2" l="1"/>
</calcChain>
</file>

<file path=xl/sharedStrings.xml><?xml version="1.0" encoding="utf-8"?>
<sst xmlns="http://schemas.openxmlformats.org/spreadsheetml/2006/main" count="271" uniqueCount="156">
  <si>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</si>
  <si>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</si>
  <si>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</si>
  <si>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</si>
  <si>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</si>
  <si>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</si>
  <si>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</si>
  <si>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Количество прикрепившихся лиц</t>
  </si>
  <si>
    <t>человек</t>
  </si>
  <si>
    <t>2.</t>
  </si>
  <si>
    <t>единиц</t>
  </si>
  <si>
    <t>2.1.</t>
  </si>
  <si>
    <t>3.</t>
  </si>
  <si>
    <t>Обращения</t>
  </si>
  <si>
    <t>Проведение диагностических (лабораторных) исследований - всего, в том числе:</t>
  </si>
  <si>
    <t>1.1.</t>
  </si>
  <si>
    <t>Компьютерная томография</t>
  </si>
  <si>
    <t>1.3.</t>
  </si>
  <si>
    <t>Ультразвуковое исследование сердечно-сосудистой системы</t>
  </si>
  <si>
    <t>1.4.</t>
  </si>
  <si>
    <t>Эндоскопическое диагностическое исследование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</si>
  <si>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</si>
  <si>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</si>
  <si>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</si>
  <si>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</si>
  <si>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</si>
  <si>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</si>
  <si>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3.1.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</si>
  <si>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</si>
  <si>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</si>
  <si>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</si>
  <si>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</si>
  <si>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</si>
  <si>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</si>
  <si>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</si>
  <si>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</si>
  <si>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профилактических медицинских осмотров и диспансеризации</t>
  </si>
  <si>
    <t>проведение диагностических (лабораторных) исследований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</si>
  <si>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</si>
  <si>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</si>
  <si>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 xml:space="preserve">     1.1.   Медицинская  помощь  в  амбулаторных  условиях,  оплата  которой осуществляется по подушевому нормативу финансирования на прикрепившихся лиц</t>
  </si>
  <si>
    <t xml:space="preserve">    1.2.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</si>
  <si>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Приложение № 1</t>
  </si>
  <si>
    <t xml:space="preserve">             I. Медицинская помощь в амбулаторных условиях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</si>
  <si>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</si>
  <si>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</si>
  <si>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</si>
  <si>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</si>
  <si>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</si>
  <si>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</si>
  <si>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</si>
  <si>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</si>
  <si>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</si>
  <si>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</si>
  <si>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</si>
  <si>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</si>
  <si>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</si>
  <si>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</si>
  <si>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</si>
  <si>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</si>
  <si>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</si>
  <si>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 xml:space="preserve">2.2. 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</si>
  <si>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</si>
  <si>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</si>
  <si>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</si>
  <si>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</si>
  <si>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</si>
  <si>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</si>
  <si>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</si>
  <si>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</si>
  <si>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</si>
  <si>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</si>
  <si>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</si>
  <si>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</si>
  <si>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</si>
  <si>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</si>
  <si>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</si>
  <si>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</si>
  <si>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Государственное бюджетное учреждение</t>
  </si>
  <si>
    <t>диспансеризация пребывающих в стационарных учреждениях Магаданской области детей-сирот и детей, находящихся в трудной жизненной ситуации</t>
  </si>
  <si>
    <t>диспансеризация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</t>
  </si>
  <si>
    <t>Детская хирургия</t>
  </si>
  <si>
    <t>Медицинская реабилитация</t>
  </si>
  <si>
    <t>Инфекционные болезни</t>
  </si>
  <si>
    <t>Неврология</t>
  </si>
  <si>
    <t>Нейрохирургия</t>
  </si>
  <si>
    <t>Неонатология</t>
  </si>
  <si>
    <t>Педиатрия</t>
  </si>
  <si>
    <t>Травматология и ортопедия</t>
  </si>
  <si>
    <t>Хирургия (комбустиология)</t>
  </si>
  <si>
    <t>Медицинская помощь в амбулаторных условиях, оплата которой осуществляется по подушевому нормативу финансирования на прикрепившихся лиц, всего - в том числе за:</t>
  </si>
  <si>
    <t>3.1.1.</t>
  </si>
  <si>
    <t>3.1.2.</t>
  </si>
  <si>
    <t>3.1.3.</t>
  </si>
  <si>
    <t>3.1.4.</t>
  </si>
  <si>
    <t>3.1.5.</t>
  </si>
  <si>
    <t>3.1.6.</t>
  </si>
  <si>
    <t>3.1.7.</t>
  </si>
  <si>
    <t>3.1.8.</t>
  </si>
  <si>
    <t>3.1.9.</t>
  </si>
  <si>
    <t xml:space="preserve">2.1. </t>
  </si>
  <si>
    <t xml:space="preserve">посещения и обращения </t>
  </si>
  <si>
    <t>Приложение № 2</t>
  </si>
  <si>
    <t>2.2.</t>
  </si>
  <si>
    <t>Посещения с иными целями</t>
  </si>
  <si>
    <t>Посещений - всего, в том числе:</t>
  </si>
  <si>
    <t>Детская кардиология</t>
  </si>
  <si>
    <t>Детская эндокринология</t>
  </si>
  <si>
    <t>Детская урология-андрология</t>
  </si>
  <si>
    <t>Пульмонология</t>
  </si>
  <si>
    <t>-</t>
  </si>
  <si>
    <t>3.1.10.</t>
  </si>
  <si>
    <t>3.1.11.</t>
  </si>
  <si>
    <t>3.1.12.</t>
  </si>
  <si>
    <t>3.1.13.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</si>
  <si>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2023    </t>
    </r>
    <r>
      <rPr>
        <sz val="14"/>
        <color theme="1"/>
        <rFont val="Times New Roman"/>
        <family val="1"/>
        <charset val="204"/>
      </rPr>
      <t xml:space="preserve">  год,</t>
    </r>
  </si>
  <si>
    <t>Посещения - всего, в том числе:</t>
  </si>
  <si>
    <t>2.1.5.</t>
  </si>
  <si>
    <t>2.1.1.</t>
  </si>
  <si>
    <t>Посещения с профилактическими целями - всего, в том числе:</t>
  </si>
  <si>
    <t xml:space="preserve">Обращения </t>
  </si>
  <si>
    <t>2.1.2.</t>
  </si>
  <si>
    <t>профилактические медицинские осмотры несовершеннолетних</t>
  </si>
  <si>
    <t xml:space="preserve">2.3. </t>
  </si>
  <si>
    <t>2.2.1.</t>
  </si>
  <si>
    <t xml:space="preserve">          Мобильные медицинские бригады</t>
  </si>
  <si>
    <t>2.2.2.</t>
  </si>
  <si>
    <t xml:space="preserve">          Комплескные посещения школы сахарного диабета</t>
  </si>
  <si>
    <t xml:space="preserve">    2.2. Услуги диализа (оплата за услугу)</t>
  </si>
  <si>
    <t>Код услуги</t>
  </si>
  <si>
    <t>амбулаторная медицинская помощь</t>
  </si>
  <si>
    <t>A18.05.011</t>
  </si>
  <si>
    <t>Гемодиафильтрация</t>
  </si>
  <si>
    <t>Ультрафильтрация крови</t>
  </si>
  <si>
    <t>Гемодиализ</t>
  </si>
  <si>
    <t>A18.05.002</t>
  </si>
  <si>
    <t>A18.05.004</t>
  </si>
  <si>
    <t xml:space="preserve">     2.1. Специализированная   (за   исключением   высокотехнологичной) медицинская помощь</t>
  </si>
  <si>
    <t>А.Д. Щербакова, директор</t>
  </si>
  <si>
    <t>Государственное бюджетное учреждение здравоохранения  "Магаданский областной центр охраны материнства и детства"</t>
  </si>
  <si>
    <t>Б.Б. Жапов, главный врач</t>
  </si>
  <si>
    <t xml:space="preserve"> здравоохранения  "Магаданский областной </t>
  </si>
  <si>
    <t>центр охраны материнства и детства"</t>
  </si>
  <si>
    <t>4.</t>
  </si>
  <si>
    <t>Диспансерное наблюдение</t>
  </si>
  <si>
    <t>Акушерское дело</t>
  </si>
  <si>
    <t>Акушерство и гинекология (за исключением использования вспомогательных репродуктивных технологий и искусственного прерывания беременности)</t>
  </si>
  <si>
    <t>Акушерство и гинекология (искусственное прерывание беременности)</t>
  </si>
  <si>
    <t>3.1.14.</t>
  </si>
  <si>
    <t>3.1.15.</t>
  </si>
  <si>
    <t>3.1.16.</t>
  </si>
  <si>
    <t>дети+женщины</t>
  </si>
  <si>
    <t xml:space="preserve">к  Дополнительному соглашению </t>
  </si>
  <si>
    <t>от "19" июля 2023 года № 3</t>
  </si>
  <si>
    <t>страхованию от 30.12.2022г.  № 3</t>
  </si>
  <si>
    <t>Посещения с иными целями,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</si>
</sst>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3" fontId="6" fillId="0" borderId="1" xfId="0" applyNumberFormat="1" applyFont="1" applyBorder="1" applyAlignment="1">
      <alignment vertical="center" wrapText="1"/>
    </xf>
    <xf numFmtId="3" fontId="1" fillId="0" borderId="0" xfId="0" applyNumberFormat="1" applyFont="1"/>
    <xf numFmtId="3" fontId="5" fillId="0" borderId="0" xfId="0" applyNumberFormat="1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0" borderId="0" xfId="0" applyFont="1"/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/>
    <xf numFmtId="0" fontId="6" fillId="0" borderId="1" xfId="0" applyFont="1" applyBorder="1"/>
    <xf numFmtId="0" fontId="6" fillId="0" borderId="2" xfId="0" applyFont="1" applyBorder="1" applyAlignment="1">
      <alignment vertical="center" wrapTex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 vertical="center" wrapText="1"/>
    </xf>
    <xf numFmtId="3" fontId="6" fillId="0" borderId="1" xfId="0" applyNumberFormat="1" applyFont="1" applyBorder="1" applyAlignment="1">
      <alignment horizontal="center"/>
    </xf>
    <xf numFmtId="0" fontId="6" fillId="0" borderId="0" xfId="0" applyFont="1" applyAlignment="1"/>
    <xf numFmtId="0" fontId="10" fillId="0" borderId="0" xfId="0" applyFont="1"/>
    <xf numFmtId="164" fontId="9" fillId="0" borderId="0" xfId="0" applyNumberFormat="1" applyFont="1"/>
    <xf numFmtId="164" fontId="11" fillId="0" borderId="0" xfId="0" applyNumberFormat="1" applyFont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11" xfId="0" applyFont="1" applyBorder="1" applyAlignment="1">
      <alignment horizontal="center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view="pageBreakPreview" topLeftCell="A91" zoomScale="80" zoomScaleNormal="100" zoomScaleSheetLayoutView="80" workbookViewId="0">
      <selection activeCell="F28" sqref="F28:F31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74" t="s">
        <v>42</v>
      </c>
      <c r="F1" s="74"/>
      <c r="G1" s="74"/>
    </row>
    <row r="2" spans="2:7" x14ac:dyDescent="0.3">
      <c r="E2" s="74" t="s">
        <v>152</v>
      </c>
      <c r="F2" s="74"/>
      <c r="G2" s="74"/>
    </row>
    <row r="3" spans="2:7" x14ac:dyDescent="0.3">
      <c r="E3" s="74" t="s">
        <v>153</v>
      </c>
      <c r="F3" s="74"/>
      <c r="G3" s="74"/>
    </row>
    <row r="4" spans="2:7" x14ac:dyDescent="0.3">
      <c r="E4" s="74" t="s">
        <v>64</v>
      </c>
      <c r="F4" s="74"/>
      <c r="G4" s="74"/>
    </row>
    <row r="5" spans="2:7" x14ac:dyDescent="0.3">
      <c r="E5" s="74" t="s">
        <v>0</v>
      </c>
      <c r="F5" s="74"/>
      <c r="G5" s="74"/>
    </row>
    <row r="6" spans="2:7" x14ac:dyDescent="0.3">
      <c r="E6" s="74" t="s">
        <v>1</v>
      </c>
      <c r="F6" s="74"/>
      <c r="G6" s="74"/>
    </row>
    <row r="7" spans="2:7" x14ac:dyDescent="0.3">
      <c r="E7" s="74" t="s">
        <v>154</v>
      </c>
      <c r="F7" s="74"/>
      <c r="G7" s="74"/>
    </row>
    <row r="10" spans="2:7" x14ac:dyDescent="0.3">
      <c r="B10" s="43" t="s">
        <v>76</v>
      </c>
      <c r="C10" s="43"/>
      <c r="D10" s="43"/>
      <c r="E10" s="43"/>
      <c r="F10" s="43"/>
    </row>
    <row r="11" spans="2:7" x14ac:dyDescent="0.3">
      <c r="B11" s="43" t="s">
        <v>115</v>
      </c>
      <c r="C11" s="43"/>
      <c r="D11" s="43"/>
      <c r="E11" s="43"/>
      <c r="F11" s="43"/>
    </row>
    <row r="12" spans="2:7" s="13" customFormat="1" ht="15" x14ac:dyDescent="0.25">
      <c r="B12" s="75" t="s">
        <v>65</v>
      </c>
      <c r="C12" s="75"/>
      <c r="D12" s="75"/>
      <c r="E12" s="75"/>
      <c r="F12" s="75"/>
    </row>
    <row r="13" spans="2:7" s="13" customFormat="1" ht="15" x14ac:dyDescent="0.25">
      <c r="B13" s="75" t="s">
        <v>66</v>
      </c>
      <c r="C13" s="75"/>
      <c r="D13" s="75"/>
      <c r="E13" s="75"/>
      <c r="F13" s="75"/>
    </row>
    <row r="14" spans="2:7" s="13" customFormat="1" ht="15" x14ac:dyDescent="0.25">
      <c r="B14" s="75" t="s">
        <v>67</v>
      </c>
      <c r="C14" s="75"/>
      <c r="D14" s="75"/>
      <c r="E14" s="75"/>
      <c r="F14" s="75"/>
    </row>
    <row r="15" spans="2:7" s="13" customFormat="1" ht="15" x14ac:dyDescent="0.25">
      <c r="B15" s="75" t="s">
        <v>68</v>
      </c>
      <c r="C15" s="75"/>
      <c r="D15" s="75"/>
      <c r="E15" s="75"/>
      <c r="F15" s="75"/>
    </row>
    <row r="16" spans="2:7" s="13" customFormat="1" ht="15" x14ac:dyDescent="0.25">
      <c r="B16" s="75" t="s">
        <v>69</v>
      </c>
      <c r="C16" s="75"/>
      <c r="D16" s="75"/>
      <c r="E16" s="75"/>
      <c r="F16" s="75"/>
    </row>
    <row r="17" spans="1:8" x14ac:dyDescent="0.3">
      <c r="B17" s="12"/>
      <c r="C17" s="12"/>
      <c r="D17" s="12"/>
      <c r="E17" s="12"/>
      <c r="F17" s="12"/>
    </row>
    <row r="18" spans="1:8" ht="39" customHeight="1" x14ac:dyDescent="0.3">
      <c r="A18" s="2"/>
      <c r="B18" s="76" t="s">
        <v>139</v>
      </c>
      <c r="C18" s="76"/>
      <c r="D18" s="76"/>
      <c r="E18" s="76"/>
      <c r="F18" s="76"/>
    </row>
    <row r="19" spans="1:8" s="13" customFormat="1" ht="14.25" customHeight="1" x14ac:dyDescent="0.25">
      <c r="B19" s="75" t="s">
        <v>70</v>
      </c>
      <c r="C19" s="75"/>
      <c r="D19" s="75"/>
      <c r="E19" s="75"/>
      <c r="F19" s="75"/>
    </row>
    <row r="20" spans="1:8" s="13" customFormat="1" ht="14.25" customHeight="1" x14ac:dyDescent="0.25">
      <c r="B20" s="75" t="s">
        <v>2</v>
      </c>
      <c r="C20" s="75"/>
      <c r="D20" s="75"/>
      <c r="E20" s="75"/>
      <c r="F20" s="75"/>
    </row>
    <row r="21" spans="1:8" s="13" customFormat="1" ht="14.25" customHeight="1" x14ac:dyDescent="0.25">
      <c r="B21" s="75" t="s">
        <v>71</v>
      </c>
      <c r="C21" s="75"/>
      <c r="D21" s="75"/>
      <c r="E21" s="75"/>
      <c r="F21" s="75"/>
    </row>
    <row r="23" spans="1:8" x14ac:dyDescent="0.3">
      <c r="A23" s="1" t="s">
        <v>43</v>
      </c>
    </row>
    <row r="25" spans="1:8" ht="37.5" customHeight="1" x14ac:dyDescent="0.3">
      <c r="A25" s="77" t="s">
        <v>40</v>
      </c>
      <c r="B25" s="77"/>
      <c r="C25" s="77"/>
      <c r="D25" s="77"/>
      <c r="E25" s="77"/>
      <c r="F25" s="77"/>
      <c r="G25" s="3"/>
    </row>
    <row r="27" spans="1:8" ht="52.5" customHeight="1" x14ac:dyDescent="0.3">
      <c r="A27" s="7" t="s">
        <v>60</v>
      </c>
      <c r="B27" s="78" t="s">
        <v>3</v>
      </c>
      <c r="C27" s="78"/>
      <c r="D27" s="78"/>
      <c r="E27" s="8" t="s">
        <v>4</v>
      </c>
      <c r="F27" s="5" t="s">
        <v>5</v>
      </c>
    </row>
    <row r="28" spans="1:8" ht="19.5" customHeight="1" x14ac:dyDescent="0.3">
      <c r="A28" s="30" t="s">
        <v>6</v>
      </c>
      <c r="B28" s="79" t="s">
        <v>7</v>
      </c>
      <c r="C28" s="79"/>
      <c r="D28" s="79"/>
      <c r="E28" s="20" t="s">
        <v>8</v>
      </c>
      <c r="F28" s="15">
        <f>19062+45039</f>
        <v>64101</v>
      </c>
      <c r="G28" s="22"/>
      <c r="H28" s="1" t="s">
        <v>151</v>
      </c>
    </row>
    <row r="29" spans="1:8" ht="19.5" customHeight="1" x14ac:dyDescent="0.3">
      <c r="A29" s="30" t="s">
        <v>9</v>
      </c>
      <c r="B29" s="64" t="s">
        <v>105</v>
      </c>
      <c r="C29" s="64"/>
      <c r="D29" s="64"/>
      <c r="E29" s="20" t="s">
        <v>10</v>
      </c>
      <c r="F29" s="15">
        <f>53824+15901-F41</f>
        <v>47878</v>
      </c>
      <c r="G29" s="22"/>
      <c r="H29" s="16">
        <f>F29+F41</f>
        <v>69725</v>
      </c>
    </row>
    <row r="30" spans="1:8" ht="27" customHeight="1" x14ac:dyDescent="0.3">
      <c r="A30" s="31" t="s">
        <v>11</v>
      </c>
      <c r="B30" s="64" t="s">
        <v>104</v>
      </c>
      <c r="C30" s="64"/>
      <c r="D30" s="64"/>
      <c r="E30" s="26" t="s">
        <v>10</v>
      </c>
      <c r="F30" s="15">
        <f>53824-F42-F46</f>
        <v>32818</v>
      </c>
      <c r="G30" s="22"/>
      <c r="H30" s="16">
        <f>F30+F46</f>
        <v>45617</v>
      </c>
    </row>
    <row r="31" spans="1:8" ht="27.75" customHeight="1" x14ac:dyDescent="0.3">
      <c r="A31" s="19" t="s">
        <v>12</v>
      </c>
      <c r="B31" s="64" t="s">
        <v>13</v>
      </c>
      <c r="C31" s="64"/>
      <c r="D31" s="64"/>
      <c r="E31" s="26" t="s">
        <v>10</v>
      </c>
      <c r="F31" s="15">
        <f>26920-F49</f>
        <v>24918</v>
      </c>
      <c r="G31" s="22"/>
    </row>
    <row r="32" spans="1:8" x14ac:dyDescent="0.3">
      <c r="A32" s="22"/>
      <c r="B32" s="22"/>
      <c r="C32" s="22"/>
      <c r="D32" s="22"/>
      <c r="E32" s="22"/>
      <c r="F32" s="22"/>
      <c r="G32" s="22"/>
    </row>
    <row r="33" spans="1:7" x14ac:dyDescent="0.3">
      <c r="A33" s="22"/>
      <c r="B33" s="22"/>
      <c r="C33" s="22"/>
      <c r="D33" s="22"/>
      <c r="E33" s="22"/>
      <c r="F33" s="22"/>
      <c r="G33" s="22"/>
    </row>
    <row r="34" spans="1:7" ht="36.75" customHeight="1" x14ac:dyDescent="0.3">
      <c r="A34" s="80" t="s">
        <v>41</v>
      </c>
      <c r="B34" s="80"/>
      <c r="C34" s="80"/>
      <c r="D34" s="80"/>
      <c r="E34" s="80"/>
      <c r="F34" s="80"/>
      <c r="G34" s="22"/>
    </row>
    <row r="35" spans="1:7" x14ac:dyDescent="0.3">
      <c r="A35" s="22"/>
      <c r="B35" s="22"/>
      <c r="C35" s="22"/>
      <c r="D35" s="22"/>
      <c r="E35" s="22"/>
      <c r="F35" s="22"/>
      <c r="G35" s="22"/>
    </row>
    <row r="36" spans="1:7" ht="56.25" x14ac:dyDescent="0.3">
      <c r="A36" s="29" t="s">
        <v>60</v>
      </c>
      <c r="B36" s="51" t="s">
        <v>3</v>
      </c>
      <c r="C36" s="51"/>
      <c r="D36" s="51"/>
      <c r="E36" s="20" t="s">
        <v>4</v>
      </c>
      <c r="F36" s="26" t="s">
        <v>5</v>
      </c>
      <c r="G36" s="22"/>
    </row>
    <row r="37" spans="1:7" ht="37.5" customHeight="1" x14ac:dyDescent="0.3">
      <c r="A37" s="32" t="s">
        <v>6</v>
      </c>
      <c r="B37" s="64" t="s">
        <v>14</v>
      </c>
      <c r="C37" s="64"/>
      <c r="D37" s="64"/>
      <c r="E37" s="20" t="s">
        <v>10</v>
      </c>
      <c r="F37" s="15">
        <f>F38+F39+F40</f>
        <v>2245</v>
      </c>
      <c r="G37" s="22"/>
    </row>
    <row r="38" spans="1:7" ht="22.5" customHeight="1" x14ac:dyDescent="0.3">
      <c r="A38" s="19" t="s">
        <v>15</v>
      </c>
      <c r="B38" s="64" t="s">
        <v>16</v>
      </c>
      <c r="C38" s="64"/>
      <c r="D38" s="64"/>
      <c r="E38" s="26" t="s">
        <v>10</v>
      </c>
      <c r="F38" s="15">
        <v>183</v>
      </c>
      <c r="G38" s="22"/>
    </row>
    <row r="39" spans="1:7" ht="22.5" customHeight="1" x14ac:dyDescent="0.3">
      <c r="A39" s="19" t="s">
        <v>17</v>
      </c>
      <c r="B39" s="64" t="s">
        <v>18</v>
      </c>
      <c r="C39" s="64"/>
      <c r="D39" s="64"/>
      <c r="E39" s="26" t="s">
        <v>10</v>
      </c>
      <c r="F39" s="15">
        <v>1994</v>
      </c>
      <c r="G39" s="22"/>
    </row>
    <row r="40" spans="1:7" ht="22.5" customHeight="1" x14ac:dyDescent="0.3">
      <c r="A40" s="19" t="s">
        <v>19</v>
      </c>
      <c r="B40" s="64" t="s">
        <v>20</v>
      </c>
      <c r="C40" s="64"/>
      <c r="D40" s="64"/>
      <c r="E40" s="26" t="s">
        <v>10</v>
      </c>
      <c r="F40" s="15">
        <v>68</v>
      </c>
      <c r="G40" s="22"/>
    </row>
    <row r="41" spans="1:7" ht="22.5" customHeight="1" x14ac:dyDescent="0.3">
      <c r="A41" s="19" t="s">
        <v>9</v>
      </c>
      <c r="B41" s="64" t="s">
        <v>116</v>
      </c>
      <c r="C41" s="64"/>
      <c r="D41" s="64"/>
      <c r="E41" s="26" t="s">
        <v>10</v>
      </c>
      <c r="F41" s="15">
        <f>F42+F46+841</f>
        <v>21847</v>
      </c>
      <c r="G41" s="22"/>
    </row>
    <row r="42" spans="1:7" ht="22.5" customHeight="1" x14ac:dyDescent="0.3">
      <c r="A42" s="19" t="s">
        <v>11</v>
      </c>
      <c r="B42" s="64" t="s">
        <v>119</v>
      </c>
      <c r="C42" s="64"/>
      <c r="D42" s="64"/>
      <c r="E42" s="26" t="s">
        <v>10</v>
      </c>
      <c r="F42" s="15">
        <f>F43+F44+F45</f>
        <v>8207</v>
      </c>
      <c r="G42" s="22"/>
    </row>
    <row r="43" spans="1:7" ht="49.5" customHeight="1" x14ac:dyDescent="0.3">
      <c r="A43" s="30" t="s">
        <v>118</v>
      </c>
      <c r="B43" s="71" t="s">
        <v>79</v>
      </c>
      <c r="C43" s="72"/>
      <c r="D43" s="73"/>
      <c r="E43" s="20" t="s">
        <v>10</v>
      </c>
      <c r="F43" s="15">
        <v>28</v>
      </c>
      <c r="G43" s="22"/>
    </row>
    <row r="44" spans="1:7" ht="64.5" customHeight="1" x14ac:dyDescent="0.3">
      <c r="A44" s="30" t="s">
        <v>121</v>
      </c>
      <c r="B44" s="71" t="s">
        <v>80</v>
      </c>
      <c r="C44" s="72"/>
      <c r="D44" s="73"/>
      <c r="E44" s="20" t="s">
        <v>10</v>
      </c>
      <c r="F44" s="15">
        <v>38</v>
      </c>
      <c r="G44" s="22"/>
    </row>
    <row r="45" spans="1:7" ht="30" customHeight="1" x14ac:dyDescent="0.3">
      <c r="A45" s="19" t="s">
        <v>117</v>
      </c>
      <c r="B45" s="64" t="s">
        <v>122</v>
      </c>
      <c r="C45" s="64"/>
      <c r="D45" s="64"/>
      <c r="E45" s="20" t="s">
        <v>10</v>
      </c>
      <c r="F45" s="15">
        <v>8141</v>
      </c>
      <c r="G45" s="22"/>
    </row>
    <row r="46" spans="1:7" ht="22.5" customHeight="1" x14ac:dyDescent="0.3">
      <c r="A46" s="19" t="s">
        <v>103</v>
      </c>
      <c r="B46" s="64" t="s">
        <v>155</v>
      </c>
      <c r="C46" s="64"/>
      <c r="D46" s="64"/>
      <c r="E46" s="20"/>
      <c r="F46" s="15">
        <f>300+F48+10894</f>
        <v>12799</v>
      </c>
      <c r="G46" s="22"/>
    </row>
    <row r="47" spans="1:7" ht="22.5" customHeight="1" x14ac:dyDescent="0.3">
      <c r="A47" s="19" t="s">
        <v>124</v>
      </c>
      <c r="B47" s="64" t="s">
        <v>127</v>
      </c>
      <c r="C47" s="64"/>
      <c r="D47" s="64"/>
      <c r="E47" s="20"/>
      <c r="F47" s="15">
        <v>30</v>
      </c>
      <c r="G47" s="22"/>
    </row>
    <row r="48" spans="1:7" ht="22.5" customHeight="1" x14ac:dyDescent="0.3">
      <c r="A48" s="19" t="s">
        <v>126</v>
      </c>
      <c r="B48" s="64" t="s">
        <v>125</v>
      </c>
      <c r="C48" s="64"/>
      <c r="D48" s="64"/>
      <c r="E48" s="20"/>
      <c r="F48" s="15">
        <v>1605</v>
      </c>
      <c r="G48" s="22"/>
    </row>
    <row r="49" spans="1:7" x14ac:dyDescent="0.3">
      <c r="A49" s="19" t="s">
        <v>12</v>
      </c>
      <c r="B49" s="64" t="s">
        <v>120</v>
      </c>
      <c r="C49" s="64"/>
      <c r="D49" s="64"/>
      <c r="E49" s="26" t="s">
        <v>10</v>
      </c>
      <c r="F49" s="15">
        <v>2002</v>
      </c>
      <c r="G49" s="22"/>
    </row>
    <row r="50" spans="1:7" x14ac:dyDescent="0.3">
      <c r="A50" s="19" t="s">
        <v>143</v>
      </c>
      <c r="B50" s="64" t="s">
        <v>144</v>
      </c>
      <c r="C50" s="64"/>
      <c r="D50" s="64"/>
      <c r="E50" s="26" t="s">
        <v>10</v>
      </c>
      <c r="F50" s="15">
        <v>1331</v>
      </c>
      <c r="G50" s="22"/>
    </row>
    <row r="51" spans="1:7" x14ac:dyDescent="0.3">
      <c r="A51" s="22" t="s">
        <v>21</v>
      </c>
      <c r="B51" s="22"/>
      <c r="C51" s="22"/>
      <c r="D51" s="22"/>
      <c r="E51" s="22"/>
      <c r="F51" s="22"/>
      <c r="G51" s="22"/>
    </row>
    <row r="52" spans="1:7" x14ac:dyDescent="0.3">
      <c r="A52" s="22"/>
      <c r="B52" s="22"/>
      <c r="C52" s="22"/>
      <c r="D52" s="22"/>
      <c r="E52" s="22"/>
      <c r="F52" s="22"/>
      <c r="G52" s="22"/>
    </row>
    <row r="53" spans="1:7" ht="3" hidden="1" customHeight="1" x14ac:dyDescent="0.3">
      <c r="A53" s="22" t="s">
        <v>44</v>
      </c>
      <c r="B53" s="22"/>
      <c r="C53" s="22"/>
      <c r="D53" s="22"/>
      <c r="E53" s="22"/>
      <c r="F53" s="22"/>
      <c r="G53" s="22"/>
    </row>
    <row r="54" spans="1:7" hidden="1" x14ac:dyDescent="0.3">
      <c r="A54" s="22"/>
      <c r="B54" s="22"/>
      <c r="C54" s="22"/>
      <c r="D54" s="22"/>
      <c r="E54" s="22"/>
      <c r="F54" s="22"/>
      <c r="G54" s="22"/>
    </row>
    <row r="55" spans="1:7" x14ac:dyDescent="0.3">
      <c r="A55" s="22" t="s">
        <v>137</v>
      </c>
      <c r="B55" s="22"/>
      <c r="C55" s="22"/>
      <c r="D55" s="22"/>
      <c r="E55" s="22"/>
      <c r="F55" s="22"/>
      <c r="G55" s="22"/>
    </row>
    <row r="56" spans="1:7" x14ac:dyDescent="0.3">
      <c r="A56" s="22"/>
      <c r="B56" s="22"/>
      <c r="C56" s="22"/>
      <c r="D56" s="22"/>
      <c r="E56" s="22"/>
      <c r="F56" s="22"/>
      <c r="G56" s="22"/>
    </row>
    <row r="57" spans="1:7" ht="43.5" customHeight="1" x14ac:dyDescent="0.3">
      <c r="A57" s="51" t="s">
        <v>22</v>
      </c>
      <c r="B57" s="51"/>
      <c r="C57" s="65" t="s">
        <v>47</v>
      </c>
      <c r="D57" s="66"/>
      <c r="E57" s="51" t="s">
        <v>23</v>
      </c>
      <c r="F57" s="51"/>
      <c r="G57" s="22"/>
    </row>
    <row r="58" spans="1:7" ht="36" customHeight="1" x14ac:dyDescent="0.3">
      <c r="A58" s="27" t="s">
        <v>45</v>
      </c>
      <c r="B58" s="28" t="s">
        <v>46</v>
      </c>
      <c r="C58" s="67"/>
      <c r="D58" s="68"/>
      <c r="E58" s="26" t="s">
        <v>24</v>
      </c>
      <c r="F58" s="26" t="s">
        <v>25</v>
      </c>
      <c r="G58" s="22"/>
    </row>
    <row r="59" spans="1:7" ht="36" customHeight="1" x14ac:dyDescent="0.3">
      <c r="A59" s="33">
        <v>3</v>
      </c>
      <c r="B59" s="34" t="s">
        <v>145</v>
      </c>
      <c r="C59" s="44">
        <v>1</v>
      </c>
      <c r="D59" s="45"/>
      <c r="E59" s="21">
        <v>104</v>
      </c>
      <c r="F59" s="21">
        <v>0</v>
      </c>
      <c r="G59" s="22"/>
    </row>
    <row r="60" spans="1:7" ht="36" customHeight="1" x14ac:dyDescent="0.3">
      <c r="A60" s="33">
        <v>136</v>
      </c>
      <c r="B60" s="34" t="s">
        <v>146</v>
      </c>
      <c r="C60" s="44">
        <v>2</v>
      </c>
      <c r="D60" s="45"/>
      <c r="E60" s="21">
        <v>3390</v>
      </c>
      <c r="F60" s="21">
        <v>434</v>
      </c>
      <c r="G60" s="22"/>
    </row>
    <row r="61" spans="1:7" ht="54.75" customHeight="1" x14ac:dyDescent="0.3">
      <c r="A61" s="33">
        <v>184</v>
      </c>
      <c r="B61" s="34" t="s">
        <v>147</v>
      </c>
      <c r="C61" s="44">
        <v>2</v>
      </c>
      <c r="D61" s="45"/>
      <c r="E61" s="21">
        <v>0</v>
      </c>
      <c r="F61" s="21">
        <v>345</v>
      </c>
      <c r="G61" s="22"/>
    </row>
    <row r="62" spans="1:7" ht="26.25" customHeight="1" x14ac:dyDescent="0.3">
      <c r="A62" s="33">
        <v>17</v>
      </c>
      <c r="B62" s="34" t="s">
        <v>106</v>
      </c>
      <c r="C62" s="44">
        <v>7</v>
      </c>
      <c r="D62" s="45"/>
      <c r="E62" s="21">
        <v>14</v>
      </c>
      <c r="F62" s="35" t="s">
        <v>110</v>
      </c>
      <c r="G62" s="22"/>
    </row>
    <row r="63" spans="1:7" ht="26.25" customHeight="1" x14ac:dyDescent="0.3">
      <c r="A63" s="33">
        <v>19</v>
      </c>
      <c r="B63" s="34" t="s">
        <v>108</v>
      </c>
      <c r="C63" s="44">
        <v>9</v>
      </c>
      <c r="D63" s="45"/>
      <c r="E63" s="21">
        <v>46</v>
      </c>
      <c r="F63" s="35" t="s">
        <v>110</v>
      </c>
      <c r="G63" s="22"/>
    </row>
    <row r="64" spans="1:7" x14ac:dyDescent="0.3">
      <c r="A64" s="33">
        <v>20</v>
      </c>
      <c r="B64" s="34" t="s">
        <v>81</v>
      </c>
      <c r="C64" s="44">
        <v>10</v>
      </c>
      <c r="D64" s="45"/>
      <c r="E64" s="21">
        <v>61</v>
      </c>
      <c r="F64" s="35" t="s">
        <v>110</v>
      </c>
      <c r="G64" s="22"/>
    </row>
    <row r="65" spans="1:7" x14ac:dyDescent="0.3">
      <c r="A65" s="33">
        <v>21</v>
      </c>
      <c r="B65" s="34" t="s">
        <v>107</v>
      </c>
      <c r="C65" s="44">
        <v>11</v>
      </c>
      <c r="D65" s="45"/>
      <c r="E65" s="21">
        <v>20</v>
      </c>
      <c r="F65" s="21">
        <v>11</v>
      </c>
      <c r="G65" s="22"/>
    </row>
    <row r="66" spans="1:7" x14ac:dyDescent="0.3">
      <c r="A66" s="33">
        <v>28</v>
      </c>
      <c r="B66" s="34" t="s">
        <v>83</v>
      </c>
      <c r="C66" s="44">
        <v>12</v>
      </c>
      <c r="D66" s="45"/>
      <c r="E66" s="21">
        <v>503</v>
      </c>
      <c r="F66" s="35" t="s">
        <v>110</v>
      </c>
      <c r="G66" s="22"/>
    </row>
    <row r="67" spans="1:7" x14ac:dyDescent="0.3">
      <c r="A67" s="33">
        <v>53</v>
      </c>
      <c r="B67" s="34" t="s">
        <v>84</v>
      </c>
      <c r="C67" s="44">
        <v>15</v>
      </c>
      <c r="D67" s="45"/>
      <c r="E67" s="21">
        <v>61</v>
      </c>
      <c r="F67" s="21">
        <v>59</v>
      </c>
      <c r="G67" s="22"/>
    </row>
    <row r="68" spans="1:7" ht="19.5" customHeight="1" x14ac:dyDescent="0.3">
      <c r="A68" s="33">
        <v>54</v>
      </c>
      <c r="B68" s="34" t="s">
        <v>85</v>
      </c>
      <c r="C68" s="44">
        <v>16</v>
      </c>
      <c r="D68" s="45"/>
      <c r="E68" s="21">
        <v>38</v>
      </c>
      <c r="F68" s="35" t="s">
        <v>110</v>
      </c>
      <c r="G68" s="22"/>
    </row>
    <row r="69" spans="1:7" x14ac:dyDescent="0.3">
      <c r="A69" s="33">
        <v>55</v>
      </c>
      <c r="B69" s="34" t="s">
        <v>86</v>
      </c>
      <c r="C69" s="44">
        <v>17</v>
      </c>
      <c r="D69" s="45"/>
      <c r="E69" s="21">
        <v>295</v>
      </c>
      <c r="F69" s="35" t="s">
        <v>110</v>
      </c>
      <c r="G69" s="22"/>
    </row>
    <row r="70" spans="1:7" x14ac:dyDescent="0.3">
      <c r="A70" s="33">
        <v>68</v>
      </c>
      <c r="B70" s="34" t="s">
        <v>87</v>
      </c>
      <c r="C70" s="44">
        <v>22</v>
      </c>
      <c r="D70" s="45"/>
      <c r="E70" s="21">
        <v>217</v>
      </c>
      <c r="F70" s="21">
        <v>83</v>
      </c>
      <c r="G70" s="22"/>
    </row>
    <row r="71" spans="1:7" x14ac:dyDescent="0.3">
      <c r="A71" s="33">
        <v>75</v>
      </c>
      <c r="B71" s="34" t="s">
        <v>109</v>
      </c>
      <c r="C71" s="44">
        <v>23</v>
      </c>
      <c r="D71" s="45"/>
      <c r="E71" s="21">
        <v>26</v>
      </c>
      <c r="F71" s="35" t="s">
        <v>110</v>
      </c>
      <c r="G71" s="22"/>
    </row>
    <row r="72" spans="1:7" x14ac:dyDescent="0.3">
      <c r="A72" s="33">
        <v>100</v>
      </c>
      <c r="B72" s="34" t="s">
        <v>88</v>
      </c>
      <c r="C72" s="44">
        <v>29</v>
      </c>
      <c r="D72" s="45"/>
      <c r="E72" s="21">
        <v>46</v>
      </c>
      <c r="F72" s="35" t="s">
        <v>110</v>
      </c>
      <c r="G72" s="22"/>
    </row>
    <row r="73" spans="1:7" x14ac:dyDescent="0.3">
      <c r="A73" s="33">
        <v>114</v>
      </c>
      <c r="B73" s="34" t="s">
        <v>89</v>
      </c>
      <c r="C73" s="44">
        <v>33</v>
      </c>
      <c r="D73" s="45"/>
      <c r="E73" s="21">
        <v>17</v>
      </c>
      <c r="F73" s="35" t="s">
        <v>110</v>
      </c>
      <c r="G73" s="22"/>
    </row>
    <row r="74" spans="1:7" x14ac:dyDescent="0.3">
      <c r="A74" s="33">
        <v>158</v>
      </c>
      <c r="B74" s="34" t="s">
        <v>82</v>
      </c>
      <c r="C74" s="44">
        <v>37</v>
      </c>
      <c r="D74" s="45"/>
      <c r="E74" s="21">
        <v>43</v>
      </c>
      <c r="F74" s="35" t="s">
        <v>110</v>
      </c>
      <c r="G74" s="22"/>
    </row>
    <row r="75" spans="1:7" x14ac:dyDescent="0.3">
      <c r="A75" s="61" t="s">
        <v>26</v>
      </c>
      <c r="B75" s="62"/>
      <c r="C75" s="62"/>
      <c r="D75" s="63"/>
      <c r="E75" s="21">
        <f>SUM(E59:E74)</f>
        <v>4881</v>
      </c>
      <c r="F75" s="21">
        <f>SUM(F59:F74)</f>
        <v>932</v>
      </c>
      <c r="G75" s="22"/>
    </row>
    <row r="76" spans="1:7" x14ac:dyDescent="0.3">
      <c r="A76" s="22"/>
      <c r="B76" s="22"/>
      <c r="C76" s="22"/>
      <c r="D76" s="22"/>
      <c r="E76" s="22"/>
      <c r="F76" s="22"/>
      <c r="G76" s="22"/>
    </row>
    <row r="77" spans="1:7" x14ac:dyDescent="0.3">
      <c r="A77" s="22" t="s">
        <v>128</v>
      </c>
      <c r="B77" s="22"/>
      <c r="C77" s="22"/>
      <c r="D77" s="22"/>
      <c r="E77" s="22"/>
      <c r="F77" s="22"/>
      <c r="G77" s="22"/>
    </row>
    <row r="78" spans="1:7" x14ac:dyDescent="0.3">
      <c r="A78" s="22"/>
      <c r="B78" s="22"/>
      <c r="C78" s="22"/>
      <c r="D78" s="22"/>
      <c r="E78" s="22"/>
      <c r="F78" s="22"/>
      <c r="G78" s="22"/>
    </row>
    <row r="79" spans="1:7" ht="36.75" customHeight="1" x14ac:dyDescent="0.3">
      <c r="A79" s="69" t="s">
        <v>129</v>
      </c>
      <c r="B79" s="65" t="s">
        <v>3</v>
      </c>
      <c r="C79" s="52" t="s">
        <v>4</v>
      </c>
      <c r="D79" s="51" t="s">
        <v>23</v>
      </c>
      <c r="E79" s="51"/>
      <c r="F79" s="51"/>
      <c r="G79" s="22"/>
    </row>
    <row r="80" spans="1:7" ht="56.25" x14ac:dyDescent="0.3">
      <c r="A80" s="70"/>
      <c r="B80" s="67"/>
      <c r="C80" s="53"/>
      <c r="D80" s="26" t="s">
        <v>24</v>
      </c>
      <c r="E80" s="26" t="s">
        <v>25</v>
      </c>
      <c r="F80" s="26" t="s">
        <v>130</v>
      </c>
      <c r="G80" s="22"/>
    </row>
    <row r="81" spans="1:7" ht="31.5" x14ac:dyDescent="0.3">
      <c r="A81" s="23" t="s">
        <v>135</v>
      </c>
      <c r="B81" s="19" t="s">
        <v>134</v>
      </c>
      <c r="C81" s="25" t="s">
        <v>10</v>
      </c>
      <c r="D81" s="24">
        <v>2</v>
      </c>
      <c r="E81" s="24">
        <v>0</v>
      </c>
      <c r="F81" s="24">
        <v>0</v>
      </c>
      <c r="G81" s="22"/>
    </row>
    <row r="82" spans="1:7" ht="31.5" x14ac:dyDescent="0.3">
      <c r="A82" s="23" t="s">
        <v>131</v>
      </c>
      <c r="B82" s="19" t="s">
        <v>132</v>
      </c>
      <c r="C82" s="25" t="s">
        <v>10</v>
      </c>
      <c r="D82" s="24">
        <v>2</v>
      </c>
      <c r="E82" s="24">
        <v>0</v>
      </c>
      <c r="F82" s="24">
        <v>0</v>
      </c>
      <c r="G82" s="22"/>
    </row>
    <row r="83" spans="1:7" ht="31.5" x14ac:dyDescent="0.3">
      <c r="A83" s="23" t="s">
        <v>136</v>
      </c>
      <c r="B83" s="19" t="s">
        <v>133</v>
      </c>
      <c r="C83" s="25" t="s">
        <v>10</v>
      </c>
      <c r="D83" s="24">
        <v>1</v>
      </c>
      <c r="E83" s="24">
        <v>0</v>
      </c>
      <c r="F83" s="24">
        <v>0</v>
      </c>
      <c r="G83" s="22"/>
    </row>
    <row r="84" spans="1:7" x14ac:dyDescent="0.3">
      <c r="A84" s="54" t="s">
        <v>26</v>
      </c>
      <c r="B84" s="55"/>
      <c r="C84" s="55"/>
      <c r="D84" s="24">
        <f>SUM(D77:D83)</f>
        <v>5</v>
      </c>
      <c r="E84" s="24">
        <f>SUM(E77:E83)</f>
        <v>0</v>
      </c>
      <c r="F84" s="24">
        <f>SUM(F77:F83)</f>
        <v>0</v>
      </c>
      <c r="G84" s="22"/>
    </row>
    <row r="85" spans="1:7" x14ac:dyDescent="0.3">
      <c r="A85" s="22"/>
      <c r="B85" s="22"/>
      <c r="C85" s="22"/>
      <c r="D85" s="22"/>
      <c r="E85" s="22"/>
      <c r="F85" s="22"/>
      <c r="G85" s="22"/>
    </row>
    <row r="86" spans="1:7" x14ac:dyDescent="0.3">
      <c r="A86" s="22"/>
      <c r="B86" s="22"/>
      <c r="C86" s="22"/>
      <c r="D86" s="22"/>
      <c r="E86" s="22"/>
      <c r="F86" s="22"/>
      <c r="G86" s="22"/>
    </row>
    <row r="87" spans="1:7" ht="24.75" customHeight="1" x14ac:dyDescent="0.3">
      <c r="A87" s="36"/>
      <c r="B87" s="56" t="s">
        <v>48</v>
      </c>
      <c r="C87" s="56"/>
      <c r="D87" s="56"/>
      <c r="E87" s="56"/>
      <c r="F87" s="56"/>
      <c r="G87" s="22"/>
    </row>
    <row r="88" spans="1:7" x14ac:dyDescent="0.3">
      <c r="A88" s="22"/>
      <c r="B88" s="22"/>
      <c r="C88" s="22"/>
      <c r="D88" s="22"/>
      <c r="E88" s="22"/>
      <c r="F88" s="22"/>
      <c r="G88" s="22"/>
    </row>
    <row r="89" spans="1:7" x14ac:dyDescent="0.3">
      <c r="A89" s="56" t="s">
        <v>28</v>
      </c>
      <c r="B89" s="56"/>
      <c r="C89" s="22"/>
      <c r="D89" s="22"/>
      <c r="E89" s="56" t="s">
        <v>30</v>
      </c>
      <c r="F89" s="56"/>
      <c r="G89" s="56"/>
    </row>
    <row r="90" spans="1:7" ht="20.25" customHeight="1" x14ac:dyDescent="0.3">
      <c r="A90" s="57" t="s">
        <v>50</v>
      </c>
      <c r="B90" s="57"/>
      <c r="C90" s="22"/>
      <c r="D90" s="22"/>
      <c r="E90" s="57" t="s">
        <v>78</v>
      </c>
      <c r="F90" s="57"/>
      <c r="G90" s="57"/>
    </row>
    <row r="91" spans="1:7" ht="20.25" customHeight="1" x14ac:dyDescent="0.3">
      <c r="A91" s="57" t="s">
        <v>51</v>
      </c>
      <c r="B91" s="57"/>
      <c r="C91" s="22"/>
      <c r="D91" s="22"/>
      <c r="E91" s="50" t="s">
        <v>141</v>
      </c>
      <c r="F91" s="50"/>
      <c r="G91" s="50"/>
    </row>
    <row r="92" spans="1:7" ht="20.25" customHeight="1" x14ac:dyDescent="0.3">
      <c r="A92" s="57" t="s">
        <v>77</v>
      </c>
      <c r="B92" s="57"/>
      <c r="C92" s="22"/>
      <c r="D92" s="22"/>
      <c r="E92" s="50" t="s">
        <v>142</v>
      </c>
      <c r="F92" s="50"/>
      <c r="G92" s="50"/>
    </row>
    <row r="93" spans="1:7" s="13" customFormat="1" ht="20.25" customHeight="1" x14ac:dyDescent="0.25">
      <c r="A93" s="58" t="s">
        <v>49</v>
      </c>
      <c r="B93" s="58"/>
      <c r="C93" s="37"/>
      <c r="D93" s="37"/>
      <c r="E93" s="58" t="s">
        <v>49</v>
      </c>
      <c r="F93" s="58"/>
      <c r="G93" s="58"/>
    </row>
    <row r="94" spans="1:7" ht="39" customHeight="1" x14ac:dyDescent="0.3">
      <c r="A94" s="60"/>
      <c r="B94" s="60"/>
      <c r="C94" s="22"/>
      <c r="D94" s="22"/>
      <c r="E94" s="57"/>
      <c r="F94" s="57"/>
      <c r="G94" s="57"/>
    </row>
    <row r="95" spans="1:7" s="13" customFormat="1" ht="15" x14ac:dyDescent="0.25">
      <c r="A95" s="59" t="s">
        <v>31</v>
      </c>
      <c r="B95" s="59"/>
      <c r="C95" s="37"/>
      <c r="D95" s="37"/>
      <c r="E95" s="59" t="s">
        <v>31</v>
      </c>
      <c r="F95" s="59"/>
      <c r="G95" s="59"/>
    </row>
    <row r="96" spans="1:7" ht="33.75" customHeight="1" x14ac:dyDescent="0.3">
      <c r="A96" s="60" t="s">
        <v>138</v>
      </c>
      <c r="B96" s="60"/>
      <c r="C96" s="22"/>
      <c r="D96" s="22"/>
      <c r="E96" s="57" t="s">
        <v>140</v>
      </c>
      <c r="F96" s="57"/>
      <c r="G96" s="57"/>
    </row>
    <row r="97" spans="1:7" s="13" customFormat="1" ht="29.25" customHeight="1" x14ac:dyDescent="0.25">
      <c r="A97" s="58" t="s">
        <v>52</v>
      </c>
      <c r="B97" s="58"/>
      <c r="C97" s="37"/>
      <c r="D97" s="37"/>
      <c r="E97" s="58" t="s">
        <v>52</v>
      </c>
      <c r="F97" s="58"/>
      <c r="G97" s="58"/>
    </row>
    <row r="98" spans="1:7" ht="37.5" customHeight="1" x14ac:dyDescent="0.3">
      <c r="A98" s="56" t="s">
        <v>32</v>
      </c>
      <c r="B98" s="56"/>
      <c r="C98" s="22"/>
      <c r="D98" s="22"/>
      <c r="E98" s="56" t="s">
        <v>32</v>
      </c>
      <c r="F98" s="56"/>
      <c r="G98" s="56"/>
    </row>
    <row r="99" spans="1:7" ht="24.75" customHeight="1" x14ac:dyDescent="0.3">
      <c r="A99" s="22"/>
      <c r="B99" s="22"/>
      <c r="C99" s="22"/>
      <c r="D99" s="22"/>
      <c r="E99" s="22"/>
      <c r="F99" s="22"/>
      <c r="G99" s="22"/>
    </row>
    <row r="100" spans="1:7" ht="21" customHeight="1" x14ac:dyDescent="0.3">
      <c r="A100" s="42" t="s">
        <v>29</v>
      </c>
      <c r="B100" s="42"/>
      <c r="E100" s="43" t="s">
        <v>29</v>
      </c>
      <c r="F100" s="43"/>
      <c r="G100" s="43"/>
    </row>
    <row r="101" spans="1:7" ht="21" customHeight="1" x14ac:dyDescent="0.3">
      <c r="A101" s="40" t="s">
        <v>55</v>
      </c>
      <c r="B101" s="40"/>
      <c r="E101" s="40" t="s">
        <v>57</v>
      </c>
      <c r="F101" s="40"/>
      <c r="G101" s="40"/>
    </row>
    <row r="102" spans="1:7" ht="21" customHeight="1" x14ac:dyDescent="0.3">
      <c r="A102" s="41" t="s">
        <v>56</v>
      </c>
      <c r="B102" s="41"/>
      <c r="E102" s="41" t="s">
        <v>58</v>
      </c>
      <c r="F102" s="41"/>
      <c r="G102" s="41"/>
    </row>
    <row r="103" spans="1:7" ht="21" customHeight="1" x14ac:dyDescent="0.3">
      <c r="A103" s="46"/>
      <c r="B103" s="46"/>
      <c r="E103" s="41" t="s">
        <v>59</v>
      </c>
      <c r="F103" s="41"/>
      <c r="G103" s="41"/>
    </row>
    <row r="104" spans="1:7" s="13" customFormat="1" ht="19.5" customHeight="1" x14ac:dyDescent="0.25">
      <c r="A104" s="48" t="s">
        <v>49</v>
      </c>
      <c r="B104" s="48"/>
      <c r="E104" s="48" t="s">
        <v>49</v>
      </c>
      <c r="F104" s="48"/>
      <c r="G104" s="48"/>
    </row>
    <row r="105" spans="1:7" ht="36.75" customHeight="1" x14ac:dyDescent="0.3">
      <c r="A105" s="40"/>
      <c r="B105" s="40"/>
      <c r="E105" s="40"/>
      <c r="F105" s="40"/>
      <c r="G105" s="40"/>
    </row>
    <row r="106" spans="1:7" s="13" customFormat="1" ht="15" x14ac:dyDescent="0.25">
      <c r="A106" s="49" t="s">
        <v>31</v>
      </c>
      <c r="B106" s="49"/>
      <c r="E106" s="47" t="s">
        <v>31</v>
      </c>
      <c r="F106" s="47"/>
      <c r="G106" s="47"/>
    </row>
    <row r="107" spans="1:7" ht="24" customHeight="1" x14ac:dyDescent="0.3">
      <c r="A107" s="46" t="s">
        <v>53</v>
      </c>
      <c r="B107" s="46"/>
      <c r="E107" s="40" t="s">
        <v>54</v>
      </c>
      <c r="F107" s="40"/>
      <c r="G107" s="40"/>
    </row>
    <row r="108" spans="1:7" s="13" customFormat="1" ht="31.5" customHeight="1" x14ac:dyDescent="0.25">
      <c r="A108" s="48" t="s">
        <v>52</v>
      </c>
      <c r="B108" s="48"/>
      <c r="E108" s="48" t="s">
        <v>52</v>
      </c>
      <c r="F108" s="48"/>
      <c r="G108" s="48"/>
    </row>
    <row r="109" spans="1:7" ht="33" customHeight="1" x14ac:dyDescent="0.3">
      <c r="A109" s="43" t="s">
        <v>32</v>
      </c>
      <c r="B109" s="43"/>
      <c r="E109" s="43" t="s">
        <v>32</v>
      </c>
      <c r="F109" s="43"/>
      <c r="G109" s="43"/>
    </row>
  </sheetData>
  <mergeCells count="106">
    <mergeCell ref="B38:D38"/>
    <mergeCell ref="B27:D27"/>
    <mergeCell ref="B28:D28"/>
    <mergeCell ref="B29:D29"/>
    <mergeCell ref="A34:F34"/>
    <mergeCell ref="B21:F21"/>
    <mergeCell ref="B36:D36"/>
    <mergeCell ref="B37:D37"/>
    <mergeCell ref="B16:F16"/>
    <mergeCell ref="B18:F18"/>
    <mergeCell ref="B19:F19"/>
    <mergeCell ref="B20:F20"/>
    <mergeCell ref="B30:D30"/>
    <mergeCell ref="B31:D31"/>
    <mergeCell ref="A25:F25"/>
    <mergeCell ref="E1:G1"/>
    <mergeCell ref="E4:G4"/>
    <mergeCell ref="E5:G5"/>
    <mergeCell ref="E6:G6"/>
    <mergeCell ref="E7:G7"/>
    <mergeCell ref="B10:F10"/>
    <mergeCell ref="B11:F11"/>
    <mergeCell ref="B14:F14"/>
    <mergeCell ref="B15:F15"/>
    <mergeCell ref="B12:F12"/>
    <mergeCell ref="B13:F13"/>
    <mergeCell ref="E2:G2"/>
    <mergeCell ref="E3:G3"/>
    <mergeCell ref="A79:A80"/>
    <mergeCell ref="B79:B80"/>
    <mergeCell ref="B49:D49"/>
    <mergeCell ref="B43:D43"/>
    <mergeCell ref="B44:D44"/>
    <mergeCell ref="B45:D45"/>
    <mergeCell ref="B42:D42"/>
    <mergeCell ref="B46:D46"/>
    <mergeCell ref="B48:D48"/>
    <mergeCell ref="B47:D47"/>
    <mergeCell ref="C74:D74"/>
    <mergeCell ref="C72:D72"/>
    <mergeCell ref="C66:D66"/>
    <mergeCell ref="C65:D65"/>
    <mergeCell ref="B50:D50"/>
    <mergeCell ref="B39:D39"/>
    <mergeCell ref="B40:D40"/>
    <mergeCell ref="C62:D62"/>
    <mergeCell ref="E57:F57"/>
    <mergeCell ref="C59:D59"/>
    <mergeCell ref="C61:D61"/>
    <mergeCell ref="B41:D41"/>
    <mergeCell ref="C67:D67"/>
    <mergeCell ref="C68:D68"/>
    <mergeCell ref="C73:D73"/>
    <mergeCell ref="C69:D69"/>
    <mergeCell ref="C70:D70"/>
    <mergeCell ref="C57:D58"/>
    <mergeCell ref="C64:D64"/>
    <mergeCell ref="A57:B57"/>
    <mergeCell ref="A84:C84"/>
    <mergeCell ref="C63:D63"/>
    <mergeCell ref="A98:B98"/>
    <mergeCell ref="E89:G89"/>
    <mergeCell ref="E90:G90"/>
    <mergeCell ref="E91:G91"/>
    <mergeCell ref="E93:G93"/>
    <mergeCell ref="E94:G94"/>
    <mergeCell ref="E95:G95"/>
    <mergeCell ref="A97:B97"/>
    <mergeCell ref="A96:B96"/>
    <mergeCell ref="E96:G96"/>
    <mergeCell ref="A94:B94"/>
    <mergeCell ref="A95:B95"/>
    <mergeCell ref="A93:B93"/>
    <mergeCell ref="A92:B92"/>
    <mergeCell ref="A90:B90"/>
    <mergeCell ref="A91:B91"/>
    <mergeCell ref="E97:G97"/>
    <mergeCell ref="E98:G98"/>
    <mergeCell ref="A89:B89"/>
    <mergeCell ref="C71:D71"/>
    <mergeCell ref="B87:F87"/>
    <mergeCell ref="A75:D75"/>
    <mergeCell ref="A101:B101"/>
    <mergeCell ref="A102:B102"/>
    <mergeCell ref="A100:B100"/>
    <mergeCell ref="E100:G100"/>
    <mergeCell ref="C60:D60"/>
    <mergeCell ref="E109:G109"/>
    <mergeCell ref="E103:G103"/>
    <mergeCell ref="A103:B103"/>
    <mergeCell ref="E106:G106"/>
    <mergeCell ref="E107:G107"/>
    <mergeCell ref="A109:B109"/>
    <mergeCell ref="A107:B107"/>
    <mergeCell ref="A108:B108"/>
    <mergeCell ref="A106:B106"/>
    <mergeCell ref="A104:B104"/>
    <mergeCell ref="E105:G105"/>
    <mergeCell ref="A105:B105"/>
    <mergeCell ref="E104:G104"/>
    <mergeCell ref="E108:G108"/>
    <mergeCell ref="E102:G102"/>
    <mergeCell ref="E101:G101"/>
    <mergeCell ref="E92:G92"/>
    <mergeCell ref="D79:F79"/>
    <mergeCell ref="C79:C80"/>
  </mergeCells>
  <pageMargins left="0.78740157480314965" right="0.39370078740157483" top="0.59055118110236227" bottom="0.59055118110236227" header="0.31496062992125984" footer="0.31496062992125984"/>
  <pageSetup paperSize="9" scale="65" orientation="portrait" r:id="rId1"/>
  <headerFooter differentFirst="1">
    <oddFooter>&amp;C&amp;P</oddFooter>
  </headerFooter>
  <rowBreaks count="1" manualBreakCount="1">
    <brk id="99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6"/>
  <sheetViews>
    <sheetView tabSelected="1" view="pageBreakPreview" topLeftCell="A38" zoomScale="90" zoomScaleNormal="100" zoomScaleSheetLayoutView="90" workbookViewId="0">
      <selection activeCell="B33" sqref="B33:D33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9.85546875" style="1" customWidth="1"/>
    <col min="8" max="8" width="16.7109375" style="1" customWidth="1"/>
    <col min="9" max="9" width="15.28515625" style="1" customWidth="1"/>
    <col min="10" max="10" width="18.42578125" style="1" customWidth="1"/>
    <col min="11" max="11" width="14.28515625" style="1" bestFit="1" customWidth="1"/>
    <col min="12" max="12" width="19.140625" style="1" customWidth="1"/>
    <col min="13" max="13" width="13.28515625" style="1" customWidth="1"/>
    <col min="14" max="14" width="13.85546875" style="1" customWidth="1"/>
    <col min="15" max="15" width="14" style="1" customWidth="1"/>
    <col min="16" max="16384" width="9.140625" style="1"/>
  </cols>
  <sheetData>
    <row r="1" spans="2:6" x14ac:dyDescent="0.3">
      <c r="D1" s="74" t="s">
        <v>102</v>
      </c>
      <c r="E1" s="74"/>
      <c r="F1" s="74"/>
    </row>
    <row r="2" spans="2:6" x14ac:dyDescent="0.3">
      <c r="D2" s="74" t="str">
        <f>'Приложение 1'!E2</f>
        <v xml:space="preserve">к  Дополнительному соглашению </v>
      </c>
      <c r="E2" s="74"/>
      <c r="F2" s="74"/>
    </row>
    <row r="3" spans="2:6" x14ac:dyDescent="0.3">
      <c r="D3" s="74" t="str">
        <f>'Приложение 1'!E3</f>
        <v>от "19" июля 2023 года № 3</v>
      </c>
      <c r="E3" s="74"/>
      <c r="F3" s="74"/>
    </row>
    <row r="4" spans="2:6" x14ac:dyDescent="0.3">
      <c r="D4" s="74" t="s">
        <v>64</v>
      </c>
      <c r="E4" s="74"/>
      <c r="F4" s="74"/>
    </row>
    <row r="5" spans="2:6" x14ac:dyDescent="0.3">
      <c r="D5" s="74" t="s">
        <v>0</v>
      </c>
      <c r="E5" s="74"/>
      <c r="F5" s="74"/>
    </row>
    <row r="6" spans="2:6" x14ac:dyDescent="0.3">
      <c r="D6" s="74" t="s">
        <v>1</v>
      </c>
      <c r="E6" s="74"/>
      <c r="F6" s="74"/>
    </row>
    <row r="7" spans="2:6" x14ac:dyDescent="0.3">
      <c r="D7" s="74" t="str">
        <f>'Приложение 1'!E7</f>
        <v>страхованию от 30.12.2022г.  № 3</v>
      </c>
      <c r="E7" s="74"/>
      <c r="F7" s="74"/>
    </row>
    <row r="9" spans="2:6" x14ac:dyDescent="0.3">
      <c r="B9" s="43" t="s">
        <v>76</v>
      </c>
      <c r="C9" s="43"/>
      <c r="D9" s="43"/>
      <c r="E9" s="43"/>
      <c r="F9" s="2"/>
    </row>
    <row r="10" spans="2:6" x14ac:dyDescent="0.3">
      <c r="B10" s="43" t="s">
        <v>115</v>
      </c>
      <c r="C10" s="43"/>
      <c r="D10" s="43"/>
      <c r="E10" s="43"/>
      <c r="F10" s="6"/>
    </row>
    <row r="11" spans="2:6" s="13" customFormat="1" ht="15" x14ac:dyDescent="0.25">
      <c r="B11" s="75" t="s">
        <v>65</v>
      </c>
      <c r="C11" s="75"/>
      <c r="D11" s="75"/>
      <c r="E11" s="75"/>
      <c r="F11" s="12"/>
    </row>
    <row r="12" spans="2:6" s="13" customFormat="1" ht="15" x14ac:dyDescent="0.25">
      <c r="B12" s="75" t="s">
        <v>72</v>
      </c>
      <c r="C12" s="75"/>
      <c r="D12" s="75"/>
      <c r="E12" s="75"/>
      <c r="F12" s="12"/>
    </row>
    <row r="13" spans="2:6" s="13" customFormat="1" ht="15" x14ac:dyDescent="0.25">
      <c r="B13" s="75" t="s">
        <v>73</v>
      </c>
      <c r="C13" s="75"/>
      <c r="D13" s="75"/>
      <c r="E13" s="75"/>
      <c r="F13" s="12"/>
    </row>
    <row r="14" spans="2:6" s="13" customFormat="1" ht="15" x14ac:dyDescent="0.25">
      <c r="B14" s="75" t="s">
        <v>74</v>
      </c>
      <c r="C14" s="75"/>
      <c r="D14" s="75"/>
      <c r="E14" s="75"/>
      <c r="F14" s="12"/>
    </row>
    <row r="15" spans="2:6" s="13" customFormat="1" ht="15" x14ac:dyDescent="0.25">
      <c r="B15" s="75" t="s">
        <v>75</v>
      </c>
      <c r="C15" s="75"/>
      <c r="D15" s="75"/>
      <c r="E15" s="75"/>
      <c r="F15" s="12"/>
    </row>
    <row r="16" spans="2:6" x14ac:dyDescent="0.3">
      <c r="B16" s="75"/>
      <c r="C16" s="75"/>
      <c r="D16" s="75"/>
      <c r="E16" s="75"/>
      <c r="F16" s="11"/>
    </row>
    <row r="17" spans="1:9" ht="36.75" customHeight="1" x14ac:dyDescent="0.3">
      <c r="A17" s="2"/>
      <c r="B17" s="84" t="str">
        <f>'Приложение 1'!B18:F18</f>
        <v>Государственное бюджетное учреждение здравоохранения  "Магаданский областной центр охраны материнства и детства"</v>
      </c>
      <c r="C17" s="84"/>
      <c r="D17" s="84"/>
      <c r="E17" s="84"/>
      <c r="F17" s="6"/>
    </row>
    <row r="18" spans="1:9" s="13" customFormat="1" ht="15" x14ac:dyDescent="0.25">
      <c r="B18" s="47" t="s">
        <v>70</v>
      </c>
      <c r="C18" s="47"/>
      <c r="D18" s="47"/>
      <c r="E18" s="47"/>
      <c r="F18" s="12"/>
    </row>
    <row r="19" spans="1:9" s="13" customFormat="1" ht="15" x14ac:dyDescent="0.25">
      <c r="B19" s="75" t="s">
        <v>2</v>
      </c>
      <c r="C19" s="75"/>
      <c r="D19" s="75"/>
      <c r="E19" s="75"/>
      <c r="F19" s="12"/>
    </row>
    <row r="20" spans="1:9" s="13" customFormat="1" ht="15" x14ac:dyDescent="0.25">
      <c r="B20" s="75" t="s">
        <v>71</v>
      </c>
      <c r="C20" s="75"/>
      <c r="D20" s="75"/>
      <c r="E20" s="75"/>
      <c r="F20" s="12"/>
    </row>
    <row r="21" spans="1:9" x14ac:dyDescent="0.3">
      <c r="B21" s="43"/>
      <c r="C21" s="43"/>
      <c r="D21" s="43"/>
      <c r="E21" s="43"/>
      <c r="F21" s="6"/>
    </row>
    <row r="22" spans="1:9" hidden="1" x14ac:dyDescent="0.3"/>
    <row r="23" spans="1:9" x14ac:dyDescent="0.3">
      <c r="A23" s="1" t="s">
        <v>33</v>
      </c>
    </row>
    <row r="24" spans="1:9" ht="11.25" customHeight="1" x14ac:dyDescent="0.3"/>
    <row r="25" spans="1:9" ht="16.5" customHeight="1" x14ac:dyDescent="0.3">
      <c r="F25" s="1" t="s">
        <v>63</v>
      </c>
    </row>
    <row r="26" spans="1:9" ht="56.25" x14ac:dyDescent="0.3">
      <c r="A26" s="4" t="s">
        <v>60</v>
      </c>
      <c r="B26" s="85" t="s">
        <v>34</v>
      </c>
      <c r="C26" s="85"/>
      <c r="D26" s="85"/>
      <c r="E26" s="10" t="s">
        <v>35</v>
      </c>
      <c r="F26" s="9"/>
    </row>
    <row r="27" spans="1:9" ht="57" customHeight="1" x14ac:dyDescent="0.3">
      <c r="A27" s="5" t="s">
        <v>6</v>
      </c>
      <c r="B27" s="83" t="s">
        <v>90</v>
      </c>
      <c r="C27" s="83"/>
      <c r="D27" s="83"/>
      <c r="E27" s="15">
        <f>E28</f>
        <v>179755640</v>
      </c>
      <c r="G27" s="16">
        <v>294952710</v>
      </c>
      <c r="H27" s="16">
        <f>E27+E29</f>
        <v>294952710</v>
      </c>
      <c r="I27" s="16">
        <f>G27-H27</f>
        <v>0</v>
      </c>
    </row>
    <row r="28" spans="1:9" ht="21.75" customHeight="1" x14ac:dyDescent="0.3">
      <c r="A28" s="4" t="s">
        <v>15</v>
      </c>
      <c r="B28" s="83" t="s">
        <v>101</v>
      </c>
      <c r="C28" s="83"/>
      <c r="D28" s="83"/>
      <c r="E28" s="15">
        <f>35423410+144332230</f>
        <v>179755640</v>
      </c>
    </row>
    <row r="29" spans="1:9" ht="54.75" customHeight="1" x14ac:dyDescent="0.3">
      <c r="A29" s="5" t="s">
        <v>9</v>
      </c>
      <c r="B29" s="83" t="s">
        <v>62</v>
      </c>
      <c r="C29" s="83"/>
      <c r="D29" s="83"/>
      <c r="E29" s="15">
        <f>E30+E32+E31</f>
        <v>115197070</v>
      </c>
    </row>
    <row r="30" spans="1:9" x14ac:dyDescent="0.3">
      <c r="A30" s="4" t="s">
        <v>100</v>
      </c>
      <c r="B30" s="83" t="s">
        <v>37</v>
      </c>
      <c r="C30" s="83"/>
      <c r="D30" s="83"/>
      <c r="E30" s="15">
        <v>6355430</v>
      </c>
    </row>
    <row r="31" spans="1:9" x14ac:dyDescent="0.3">
      <c r="A31" s="4" t="s">
        <v>61</v>
      </c>
      <c r="B31" s="83" t="s">
        <v>36</v>
      </c>
      <c r="C31" s="83"/>
      <c r="D31" s="83"/>
      <c r="E31" s="15">
        <v>76020280</v>
      </c>
    </row>
    <row r="32" spans="1:9" x14ac:dyDescent="0.3">
      <c r="A32" s="4" t="s">
        <v>123</v>
      </c>
      <c r="B32" s="83" t="s">
        <v>101</v>
      </c>
      <c r="C32" s="83"/>
      <c r="D32" s="83"/>
      <c r="E32" s="15">
        <f>5968230+219420+12585830+11572240+52420+2423220</f>
        <v>32821360</v>
      </c>
    </row>
    <row r="33" spans="1:15" ht="36" customHeight="1" x14ac:dyDescent="0.3">
      <c r="A33" s="5" t="s">
        <v>12</v>
      </c>
      <c r="B33" s="83" t="s">
        <v>38</v>
      </c>
      <c r="C33" s="83"/>
      <c r="D33" s="83"/>
      <c r="E33" s="15">
        <f>E34</f>
        <v>677581530</v>
      </c>
      <c r="G33" s="17"/>
      <c r="H33" s="17"/>
      <c r="I33" s="17"/>
      <c r="J33" s="16"/>
    </row>
    <row r="34" spans="1:15" ht="38.25" customHeight="1" x14ac:dyDescent="0.3">
      <c r="A34" s="4" t="s">
        <v>27</v>
      </c>
      <c r="B34" s="83" t="s">
        <v>39</v>
      </c>
      <c r="C34" s="83"/>
      <c r="D34" s="83"/>
      <c r="E34" s="15">
        <f>SUM(E35:E50)</f>
        <v>677581530</v>
      </c>
      <c r="G34" s="18"/>
      <c r="H34" s="14"/>
      <c r="I34" s="18"/>
      <c r="J34" s="14"/>
      <c r="L34" s="18"/>
      <c r="M34" s="18"/>
      <c r="N34" s="18"/>
      <c r="O34" s="18"/>
    </row>
    <row r="35" spans="1:15" ht="18" customHeight="1" x14ac:dyDescent="0.3">
      <c r="A35" s="4" t="s">
        <v>91</v>
      </c>
      <c r="B35" s="83" t="s">
        <v>145</v>
      </c>
      <c r="C35" s="83"/>
      <c r="D35" s="83"/>
      <c r="E35" s="15">
        <v>4203220</v>
      </c>
      <c r="G35" s="38"/>
      <c r="H35" s="14"/>
      <c r="I35" s="18"/>
      <c r="J35" s="14"/>
      <c r="L35" s="18"/>
      <c r="M35" s="18"/>
      <c r="N35" s="18"/>
      <c r="O35" s="18"/>
    </row>
    <row r="36" spans="1:15" ht="38.25" customHeight="1" x14ac:dyDescent="0.3">
      <c r="A36" s="4" t="s">
        <v>92</v>
      </c>
      <c r="B36" s="83" t="s">
        <v>146</v>
      </c>
      <c r="C36" s="83"/>
      <c r="D36" s="83"/>
      <c r="E36" s="15">
        <v>419736100</v>
      </c>
      <c r="G36" s="38"/>
      <c r="H36" s="14"/>
      <c r="I36" s="18"/>
      <c r="J36" s="14"/>
      <c r="L36" s="38"/>
      <c r="M36" s="18"/>
      <c r="N36" s="18"/>
      <c r="O36" s="18"/>
    </row>
    <row r="37" spans="1:15" ht="16.5" customHeight="1" x14ac:dyDescent="0.3">
      <c r="A37" s="4" t="s">
        <v>93</v>
      </c>
      <c r="B37" s="83" t="s">
        <v>147</v>
      </c>
      <c r="C37" s="83"/>
      <c r="D37" s="83"/>
      <c r="E37" s="15">
        <v>6832900</v>
      </c>
      <c r="G37" s="38"/>
      <c r="H37" s="14"/>
      <c r="I37" s="18"/>
      <c r="J37" s="14"/>
      <c r="L37" s="18"/>
      <c r="M37" s="18"/>
      <c r="N37" s="18"/>
      <c r="O37" s="18"/>
    </row>
    <row r="38" spans="1:15" ht="16.5" customHeight="1" x14ac:dyDescent="0.3">
      <c r="A38" s="4" t="s">
        <v>94</v>
      </c>
      <c r="B38" s="83" t="s">
        <v>86</v>
      </c>
      <c r="C38" s="83"/>
      <c r="D38" s="83"/>
      <c r="E38" s="15">
        <v>122496590</v>
      </c>
      <c r="G38" s="38"/>
      <c r="H38" s="39"/>
      <c r="I38" s="18"/>
      <c r="J38" s="38"/>
      <c r="L38" s="18"/>
      <c r="M38" s="18"/>
      <c r="N38" s="18"/>
      <c r="O38" s="18"/>
    </row>
    <row r="39" spans="1:15" ht="18" customHeight="1" x14ac:dyDescent="0.3">
      <c r="A39" s="4" t="s">
        <v>95</v>
      </c>
      <c r="B39" s="83" t="s">
        <v>106</v>
      </c>
      <c r="C39" s="83"/>
      <c r="D39" s="83"/>
      <c r="E39" s="15">
        <v>1226250</v>
      </c>
      <c r="H39" s="39"/>
      <c r="I39" s="18"/>
      <c r="J39" s="38"/>
      <c r="L39" s="18"/>
      <c r="M39" s="18"/>
      <c r="N39" s="18"/>
      <c r="O39" s="18"/>
    </row>
    <row r="40" spans="1:15" ht="18" customHeight="1" x14ac:dyDescent="0.3">
      <c r="A40" s="4" t="s">
        <v>96</v>
      </c>
      <c r="B40" s="83" t="s">
        <v>108</v>
      </c>
      <c r="C40" s="83"/>
      <c r="D40" s="83"/>
      <c r="E40" s="15">
        <v>7814270</v>
      </c>
      <c r="H40" s="39"/>
      <c r="I40" s="18"/>
      <c r="J40" s="38"/>
      <c r="L40" s="18"/>
      <c r="M40" s="18"/>
      <c r="N40" s="18"/>
      <c r="O40" s="18"/>
    </row>
    <row r="41" spans="1:15" ht="18" customHeight="1" x14ac:dyDescent="0.3">
      <c r="A41" s="4" t="s">
        <v>97</v>
      </c>
      <c r="B41" s="83" t="s">
        <v>81</v>
      </c>
      <c r="C41" s="83"/>
      <c r="D41" s="83"/>
      <c r="E41" s="15">
        <v>7345700</v>
      </c>
      <c r="H41" s="39"/>
      <c r="J41" s="38"/>
    </row>
    <row r="42" spans="1:15" ht="18.75" customHeight="1" x14ac:dyDescent="0.3">
      <c r="A42" s="4" t="s">
        <v>98</v>
      </c>
      <c r="B42" s="83" t="s">
        <v>107</v>
      </c>
      <c r="C42" s="83"/>
      <c r="D42" s="83"/>
      <c r="E42" s="15">
        <v>3830570</v>
      </c>
      <c r="H42" s="39"/>
      <c r="J42" s="38"/>
    </row>
    <row r="43" spans="1:15" ht="18.75" customHeight="1" x14ac:dyDescent="0.3">
      <c r="A43" s="4" t="s">
        <v>99</v>
      </c>
      <c r="B43" s="83" t="s">
        <v>83</v>
      </c>
      <c r="C43" s="83"/>
      <c r="D43" s="83"/>
      <c r="E43" s="15">
        <v>49121110</v>
      </c>
      <c r="H43" s="39"/>
      <c r="J43" s="38"/>
    </row>
    <row r="44" spans="1:15" ht="18.75" customHeight="1" x14ac:dyDescent="0.3">
      <c r="A44" s="4" t="s">
        <v>111</v>
      </c>
      <c r="B44" s="83" t="s">
        <v>84</v>
      </c>
      <c r="C44" s="83"/>
      <c r="D44" s="83"/>
      <c r="E44" s="15">
        <v>9791230</v>
      </c>
      <c r="H44" s="39"/>
      <c r="J44" s="38"/>
    </row>
    <row r="45" spans="1:15" ht="18.75" customHeight="1" x14ac:dyDescent="0.3">
      <c r="A45" s="4" t="s">
        <v>112</v>
      </c>
      <c r="B45" s="83" t="s">
        <v>85</v>
      </c>
      <c r="C45" s="83"/>
      <c r="D45" s="83"/>
      <c r="E45" s="15">
        <v>3398080</v>
      </c>
      <c r="H45" s="39"/>
      <c r="J45" s="38"/>
    </row>
    <row r="46" spans="1:15" ht="18.75" customHeight="1" x14ac:dyDescent="0.3">
      <c r="A46" s="4" t="s">
        <v>113</v>
      </c>
      <c r="B46" s="83" t="s">
        <v>87</v>
      </c>
      <c r="C46" s="83"/>
      <c r="D46" s="83"/>
      <c r="E46" s="15">
        <v>22714450</v>
      </c>
      <c r="H46" s="39"/>
      <c r="J46" s="38"/>
    </row>
    <row r="47" spans="1:15" ht="18.75" customHeight="1" x14ac:dyDescent="0.3">
      <c r="A47" s="4" t="s">
        <v>114</v>
      </c>
      <c r="B47" s="83" t="s">
        <v>109</v>
      </c>
      <c r="C47" s="83"/>
      <c r="D47" s="83"/>
      <c r="E47" s="15">
        <v>3338950</v>
      </c>
      <c r="H47" s="39"/>
      <c r="J47" s="38"/>
    </row>
    <row r="48" spans="1:15" ht="18.75" customHeight="1" x14ac:dyDescent="0.3">
      <c r="A48" s="4" t="s">
        <v>148</v>
      </c>
      <c r="B48" s="83" t="s">
        <v>88</v>
      </c>
      <c r="C48" s="83"/>
      <c r="D48" s="83"/>
      <c r="E48" s="15">
        <v>5920390</v>
      </c>
      <c r="H48" s="39"/>
      <c r="J48" s="38"/>
    </row>
    <row r="49" spans="1:10" ht="18.75" customHeight="1" x14ac:dyDescent="0.3">
      <c r="A49" s="4" t="s">
        <v>149</v>
      </c>
      <c r="B49" s="83" t="s">
        <v>89</v>
      </c>
      <c r="C49" s="83"/>
      <c r="D49" s="83"/>
      <c r="E49" s="15">
        <v>2519120</v>
      </c>
      <c r="H49" s="39"/>
      <c r="J49" s="38"/>
    </row>
    <row r="50" spans="1:10" ht="18.75" customHeight="1" x14ac:dyDescent="0.3">
      <c r="A50" s="4" t="s">
        <v>150</v>
      </c>
      <c r="B50" s="83" t="s">
        <v>82</v>
      </c>
      <c r="C50" s="83"/>
      <c r="D50" s="83"/>
      <c r="E50" s="15">
        <v>7292600</v>
      </c>
      <c r="H50" s="39"/>
    </row>
    <row r="51" spans="1:10" ht="21" customHeight="1" x14ac:dyDescent="0.3">
      <c r="A51" s="5"/>
      <c r="B51" s="83" t="s">
        <v>26</v>
      </c>
      <c r="C51" s="83"/>
      <c r="D51" s="83"/>
      <c r="E51" s="15">
        <f>E33+E29+E27</f>
        <v>972534240</v>
      </c>
      <c r="G51" s="15">
        <v>972534240</v>
      </c>
      <c r="H51" s="15">
        <f>G51-E51</f>
        <v>0</v>
      </c>
    </row>
    <row r="52" spans="1:10" ht="12.75" customHeight="1" x14ac:dyDescent="0.3"/>
    <row r="53" spans="1:10" ht="12.75" customHeight="1" x14ac:dyDescent="0.3"/>
    <row r="54" spans="1:10" x14ac:dyDescent="0.3">
      <c r="A54" s="2"/>
      <c r="B54" s="43" t="s">
        <v>48</v>
      </c>
      <c r="C54" s="43"/>
      <c r="D54" s="43"/>
      <c r="E54" s="43"/>
      <c r="F54" s="2"/>
    </row>
    <row r="55" spans="1:10" ht="13.5" customHeight="1" x14ac:dyDescent="0.3"/>
    <row r="56" spans="1:10" x14ac:dyDescent="0.3">
      <c r="A56" s="43" t="s">
        <v>28</v>
      </c>
      <c r="B56" s="43"/>
      <c r="D56" s="43" t="s">
        <v>30</v>
      </c>
      <c r="E56" s="43"/>
      <c r="F56" s="43"/>
    </row>
    <row r="57" spans="1:10" ht="15" customHeight="1" x14ac:dyDescent="0.3">
      <c r="A57" s="40" t="s">
        <v>50</v>
      </c>
      <c r="B57" s="40"/>
      <c r="D57" s="46" t="str">
        <f>'Приложение 1'!E90</f>
        <v>Государственное бюджетное учреждение</v>
      </c>
      <c r="E57" s="46"/>
      <c r="F57" s="46"/>
    </row>
    <row r="58" spans="1:10" ht="15" customHeight="1" x14ac:dyDescent="0.3">
      <c r="A58" s="81" t="s">
        <v>51</v>
      </c>
      <c r="B58" s="81"/>
      <c r="D58" s="46" t="str">
        <f>'Приложение 1'!E91</f>
        <v xml:space="preserve"> здравоохранения  "Магаданский областной </v>
      </c>
      <c r="E58" s="46"/>
      <c r="F58" s="46"/>
    </row>
    <row r="59" spans="1:10" ht="15" customHeight="1" x14ac:dyDescent="0.3">
      <c r="A59" s="81" t="s">
        <v>77</v>
      </c>
      <c r="B59" s="81"/>
      <c r="D59" s="46" t="str">
        <f>'Приложение 1'!E92</f>
        <v>центр охраны материнства и детства"</v>
      </c>
      <c r="E59" s="46"/>
      <c r="F59" s="46"/>
    </row>
    <row r="60" spans="1:10" s="13" customFormat="1" ht="14.25" customHeight="1" x14ac:dyDescent="0.25">
      <c r="A60" s="48" t="s">
        <v>49</v>
      </c>
      <c r="B60" s="48"/>
      <c r="D60" s="48" t="s">
        <v>49</v>
      </c>
      <c r="E60" s="48"/>
      <c r="F60" s="48"/>
    </row>
    <row r="61" spans="1:10" ht="21.75" customHeight="1" x14ac:dyDescent="0.3">
      <c r="A61" s="46"/>
      <c r="B61" s="46"/>
      <c r="D61" s="46"/>
      <c r="E61" s="46"/>
      <c r="F61" s="46"/>
    </row>
    <row r="62" spans="1:10" s="13" customFormat="1" ht="15" x14ac:dyDescent="0.25">
      <c r="A62" s="47" t="s">
        <v>31</v>
      </c>
      <c r="B62" s="47"/>
      <c r="D62" s="47" t="s">
        <v>31</v>
      </c>
      <c r="E62" s="47"/>
      <c r="F62" s="47"/>
    </row>
    <row r="63" spans="1:10" ht="19.5" customHeight="1" x14ac:dyDescent="0.3">
      <c r="A63" s="46" t="str">
        <f>'Приложение 1'!A96:B96</f>
        <v>А.Д. Щербакова, директор</v>
      </c>
      <c r="B63" s="46"/>
      <c r="D63" s="40" t="str">
        <f>'Приложение 1'!E96</f>
        <v>Б.Б. Жапов, главный врач</v>
      </c>
      <c r="E63" s="40"/>
      <c r="F63" s="40"/>
    </row>
    <row r="64" spans="1:10" s="13" customFormat="1" ht="28.5" customHeight="1" x14ac:dyDescent="0.25">
      <c r="A64" s="48" t="s">
        <v>52</v>
      </c>
      <c r="B64" s="48"/>
      <c r="D64" s="82" t="s">
        <v>52</v>
      </c>
      <c r="E64" s="82"/>
      <c r="F64" s="82"/>
    </row>
    <row r="65" spans="1:6" ht="22.5" customHeight="1" x14ac:dyDescent="0.3">
      <c r="A65" s="43" t="s">
        <v>32</v>
      </c>
      <c r="B65" s="43"/>
      <c r="D65" s="43" t="s">
        <v>32</v>
      </c>
      <c r="E65" s="43"/>
      <c r="F65" s="43"/>
    </row>
    <row r="66" spans="1:6" ht="47.25" customHeight="1" x14ac:dyDescent="0.3"/>
    <row r="67" spans="1:6" ht="25.5" customHeight="1" x14ac:dyDescent="0.3">
      <c r="A67" s="42" t="s">
        <v>29</v>
      </c>
      <c r="B67" s="42"/>
      <c r="D67" s="43" t="s">
        <v>29</v>
      </c>
      <c r="E67" s="43"/>
      <c r="F67" s="43"/>
    </row>
    <row r="68" spans="1:6" ht="19.5" customHeight="1" x14ac:dyDescent="0.3">
      <c r="A68" s="40" t="s">
        <v>55</v>
      </c>
      <c r="B68" s="40"/>
      <c r="D68" s="40" t="s">
        <v>57</v>
      </c>
      <c r="E68" s="40"/>
      <c r="F68" s="40"/>
    </row>
    <row r="69" spans="1:6" ht="19.5" customHeight="1" x14ac:dyDescent="0.3">
      <c r="A69" s="41" t="s">
        <v>56</v>
      </c>
      <c r="B69" s="41"/>
      <c r="D69" s="46" t="s">
        <v>58</v>
      </c>
      <c r="E69" s="46"/>
      <c r="F69" s="46"/>
    </row>
    <row r="70" spans="1:6" ht="19.5" customHeight="1" x14ac:dyDescent="0.3">
      <c r="A70" s="46"/>
      <c r="B70" s="46"/>
      <c r="D70" s="81" t="s">
        <v>59</v>
      </c>
      <c r="E70" s="81"/>
      <c r="F70" s="81"/>
    </row>
    <row r="71" spans="1:6" s="13" customFormat="1" ht="19.5" customHeight="1" x14ac:dyDescent="0.25">
      <c r="A71" s="48" t="s">
        <v>49</v>
      </c>
      <c r="B71" s="48"/>
      <c r="D71" s="48" t="s">
        <v>49</v>
      </c>
      <c r="E71" s="48"/>
      <c r="F71" s="48"/>
    </row>
    <row r="72" spans="1:6" ht="28.5" customHeight="1" x14ac:dyDescent="0.3">
      <c r="A72" s="40"/>
      <c r="B72" s="40"/>
      <c r="D72" s="40"/>
      <c r="E72" s="40"/>
      <c r="F72" s="40"/>
    </row>
    <row r="73" spans="1:6" x14ac:dyDescent="0.3">
      <c r="A73" s="46" t="s">
        <v>31</v>
      </c>
      <c r="B73" s="46"/>
      <c r="D73" s="46" t="s">
        <v>31</v>
      </c>
      <c r="E73" s="46"/>
      <c r="F73" s="46"/>
    </row>
    <row r="74" spans="1:6" x14ac:dyDescent="0.3">
      <c r="A74" s="46" t="s">
        <v>53</v>
      </c>
      <c r="B74" s="46"/>
      <c r="D74" s="46" t="s">
        <v>54</v>
      </c>
      <c r="E74" s="46"/>
      <c r="F74" s="46"/>
    </row>
    <row r="75" spans="1:6" s="13" customFormat="1" ht="30" customHeight="1" x14ac:dyDescent="0.25">
      <c r="A75" s="48" t="s">
        <v>52</v>
      </c>
      <c r="B75" s="48"/>
      <c r="D75" s="48" t="s">
        <v>52</v>
      </c>
      <c r="E75" s="48"/>
      <c r="F75" s="48"/>
    </row>
    <row r="76" spans="1:6" ht="36.75" customHeight="1" x14ac:dyDescent="0.3">
      <c r="A76" s="43" t="s">
        <v>32</v>
      </c>
      <c r="B76" s="43"/>
      <c r="D76" s="43" t="s">
        <v>32</v>
      </c>
      <c r="E76" s="43"/>
      <c r="F76" s="43"/>
    </row>
  </sheetData>
  <mergeCells count="87">
    <mergeCell ref="D2:F2"/>
    <mergeCell ref="D3:F3"/>
    <mergeCell ref="B35:D35"/>
    <mergeCell ref="B36:D36"/>
    <mergeCell ref="B37:D37"/>
    <mergeCell ref="B20:E20"/>
    <mergeCell ref="B21:E21"/>
    <mergeCell ref="B28:D28"/>
    <mergeCell ref="B27:D27"/>
    <mergeCell ref="B31:D31"/>
    <mergeCell ref="B19:E19"/>
    <mergeCell ref="B29:D29"/>
    <mergeCell ref="B30:D30"/>
    <mergeCell ref="B32:D32"/>
    <mergeCell ref="B26:D26"/>
    <mergeCell ref="B14:E14"/>
    <mergeCell ref="B15:E15"/>
    <mergeCell ref="B17:E17"/>
    <mergeCell ref="B16:E16"/>
    <mergeCell ref="B18:E18"/>
    <mergeCell ref="B9:E9"/>
    <mergeCell ref="B10:E10"/>
    <mergeCell ref="B11:E11"/>
    <mergeCell ref="B12:E12"/>
    <mergeCell ref="B13:E13"/>
    <mergeCell ref="B51:D51"/>
    <mergeCell ref="B33:D33"/>
    <mergeCell ref="B34:D34"/>
    <mergeCell ref="B41:D41"/>
    <mergeCell ref="B43:D43"/>
    <mergeCell ref="B44:D44"/>
    <mergeCell ref="B45:D45"/>
    <mergeCell ref="B46:D46"/>
    <mergeCell ref="B48:D48"/>
    <mergeCell ref="B49:D49"/>
    <mergeCell ref="B50:D50"/>
    <mergeCell ref="B39:D39"/>
    <mergeCell ref="B40:D40"/>
    <mergeCell ref="B42:D42"/>
    <mergeCell ref="B47:D47"/>
    <mergeCell ref="B38:D38"/>
    <mergeCell ref="A62:B62"/>
    <mergeCell ref="D62:F62"/>
    <mergeCell ref="A56:B56"/>
    <mergeCell ref="D56:F56"/>
    <mergeCell ref="A57:B57"/>
    <mergeCell ref="D57:F57"/>
    <mergeCell ref="A58:B58"/>
    <mergeCell ref="D58:F58"/>
    <mergeCell ref="A60:B60"/>
    <mergeCell ref="D60:F60"/>
    <mergeCell ref="A61:B61"/>
    <mergeCell ref="D61:F61"/>
    <mergeCell ref="A59:B59"/>
    <mergeCell ref="D59:F59"/>
    <mergeCell ref="A63:B63"/>
    <mergeCell ref="D63:F63"/>
    <mergeCell ref="A64:B64"/>
    <mergeCell ref="D64:F64"/>
    <mergeCell ref="A65:B65"/>
    <mergeCell ref="D65:F65"/>
    <mergeCell ref="A71:B71"/>
    <mergeCell ref="D71:F71"/>
    <mergeCell ref="A72:B72"/>
    <mergeCell ref="D72:F72"/>
    <mergeCell ref="A67:B67"/>
    <mergeCell ref="D67:F67"/>
    <mergeCell ref="A68:B68"/>
    <mergeCell ref="D68:F68"/>
    <mergeCell ref="A69:B69"/>
    <mergeCell ref="D69:F69"/>
    <mergeCell ref="B54:E54"/>
    <mergeCell ref="A76:B76"/>
    <mergeCell ref="D76:F76"/>
    <mergeCell ref="D1:F1"/>
    <mergeCell ref="D4:F4"/>
    <mergeCell ref="D5:F5"/>
    <mergeCell ref="D6:F6"/>
    <mergeCell ref="D7:F7"/>
    <mergeCell ref="A73:B73"/>
    <mergeCell ref="D73:F73"/>
    <mergeCell ref="A74:B74"/>
    <mergeCell ref="D74:F74"/>
    <mergeCell ref="A75:B75"/>
    <mergeCell ref="D75:F75"/>
    <mergeCell ref="A70:B70"/>
    <mergeCell ref="D70:F70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2023-07-20T03:53:22Z</dcterms:modified>
</cp:coreProperties>
</file>