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1'!$A$1:$G$392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F260" i="1" l="1"/>
  <c r="E278" i="1"/>
  <c r="E276" i="1"/>
  <c r="F29" i="1" l="1"/>
  <c r="F30" i="1"/>
  <c r="D3" i="2" l="1"/>
  <c r="D2" i="2"/>
  <c r="E102" i="2" l="1"/>
  <c r="E90" i="2"/>
  <c r="E89" i="2" s="1"/>
  <c r="E27" i="2" l="1"/>
  <c r="E29" i="2"/>
  <c r="F359" i="1" l="1"/>
  <c r="F282" i="1" l="1"/>
  <c r="E264" i="1"/>
  <c r="F46" i="1"/>
  <c r="F45" i="1" s="1"/>
  <c r="H29" i="1" l="1"/>
  <c r="E35" i="2" l="1"/>
  <c r="F37" i="1" l="1"/>
  <c r="E34" i="2" l="1"/>
  <c r="E311" i="1" l="1"/>
  <c r="F311" i="1"/>
  <c r="F244" i="1"/>
  <c r="F234" i="1"/>
  <c r="F224" i="1" l="1"/>
  <c r="F214" i="1"/>
  <c r="F204" i="1"/>
  <c r="F184" i="1"/>
  <c r="F174" i="1"/>
  <c r="F164" i="1"/>
  <c r="F154" i="1"/>
  <c r="F144" i="1"/>
  <c r="F134" i="1"/>
  <c r="F124" i="1"/>
  <c r="F114" i="1"/>
  <c r="F104" i="1"/>
  <c r="F94" i="1"/>
  <c r="F84" i="1"/>
  <c r="F74" i="1"/>
  <c r="F64" i="1" l="1"/>
  <c r="F65" i="1"/>
  <c r="F66" i="1"/>
  <c r="E328" i="1"/>
  <c r="E334" i="1"/>
  <c r="E349" i="1"/>
  <c r="F349" i="1"/>
  <c r="D349" i="1"/>
  <c r="E335" i="1" l="1"/>
  <c r="H311" i="1" s="1"/>
  <c r="F63" i="1" l="1"/>
  <c r="H31" i="1"/>
  <c r="E108" i="2" l="1"/>
  <c r="H108" i="2" s="1"/>
  <c r="D7" i="2" l="1"/>
</calcChain>
</file>

<file path=xl/sharedStrings.xml><?xml version="1.0" encoding="utf-8"?>
<sst xmlns="http://schemas.openxmlformats.org/spreadsheetml/2006/main" count="881" uniqueCount="358">
  <si>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</si>
  <si>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</si>
  <si>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</si>
  <si>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</si>
  <si>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</si>
  <si>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</si>
  <si>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</si>
  <si>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</si>
  <si>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</si>
  <si>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</si>
  <si>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</si>
  <si>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</si>
  <si>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</si>
  <si>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</si>
  <si>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</si>
  <si>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</si>
  <si>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</si>
  <si>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</si>
  <si>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</si>
  <si>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</si>
  <si>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</si>
  <si>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</si>
  <si>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</si>
  <si>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</si>
  <si>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</si>
  <si>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</si>
  <si>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</si>
  <si>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</si>
  <si>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</si>
  <si>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</si>
  <si>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</si>
  <si>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</si>
  <si>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</si>
  <si>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</si>
  <si>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</si>
  <si>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</si>
  <si>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</si>
  <si>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</si>
  <si>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</si>
  <si>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</si>
  <si>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</si>
  <si>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</si>
  <si>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</si>
  <si>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</si>
  <si>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</si>
  <si>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</si>
  <si>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</si>
  <si>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</si>
  <si>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</si>
  <si>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</si>
  <si>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</si>
  <si>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</si>
  <si>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</si>
  <si>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</si>
  <si>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</si>
  <si>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</si>
  <si>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</si>
  <si>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</si>
  <si>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</si>
  <si>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</si>
  <si>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</si>
  <si>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</si>
  <si>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</si>
  <si>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</si>
  <si>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</si>
  <si>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</si>
  <si>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</si>
  <si>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</si>
  <si>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</si>
  <si>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</si>
  <si>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</si>
  <si>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</si>
  <si>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</si>
  <si>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</si>
  <si>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</si>
  <si>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</si>
  <si>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</si>
  <si>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</si>
  <si>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</si>
  <si>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</si>
  <si>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</si>
  <si>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</si>
  <si>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</si>
  <si>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</si>
  <si>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</si>
  <si>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</si>
  <si>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</si>
  <si>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</si>
  <si>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</si>
  <si>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</si>
  <si>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</si>
  <si>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</si>
  <si>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</si>
  <si>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</si>
  <si>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</si>
  <si>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</si>
  <si>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</si>
  <si>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</si>
  <si>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</si>
  <si>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</si>
  <si>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</si>
  <si>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</si>
  <si>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</si>
  <si>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</si>
  <si>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</si>
  <si>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</si>
  <si>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</si>
  <si>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</si>
  <si>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</si>
  <si>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</si>
  <si>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</si>
  <si>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</si>
  <si>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</si>
  <si>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</si>
  <si>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</si>
  <si>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</si>
  <si>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</si>
  <si>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</si>
  <si>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</si>
  <si>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</si>
  <si>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</si>
  <si>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</si>
  <si>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</si>
  <si>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</si>
  <si>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</si>
  <si>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</si>
  <si>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</si>
  <si>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</si>
  <si>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</si>
  <si>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</si>
  <si>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</si>
  <si>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</si>
  <si>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</si>
  <si>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</si>
  <si>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</si>
  <si>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</si>
  <si>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</si>
  <si>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</si>
  <si>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</si>
  <si>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</si>
  <si>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</si>
  <si>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</si>
  <si>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</si>
  <si>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</si>
  <si>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</si>
  <si>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</si>
  <si>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</si>
  <si>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</si>
  <si>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</si>
  <si>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</si>
  <si>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</si>
  <si>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</si>
  <si>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</si>
  <si>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</si>
  <si>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</si>
  <si>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</si>
  <si>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</si>
  <si>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</si>
  <si>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</si>
  <si>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</si>
  <si>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</si>
  <si>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</si>
  <si>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</si>
  <si>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</si>
  <si>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</si>
  <si>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</si>
  <si>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</si>
  <si>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</si>
  <si>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</si>
  <si>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</si>
  <si>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</si>
  <si>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</si>
  <si>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</si>
  <si>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</si>
  <si>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</si>
  <si>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</si>
  <si>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</si>
  <si>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</si>
  <si>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</si>
  <si>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</si>
  <si>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</si>
  <si>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</si>
  <si>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</si>
  <si>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</si>
  <si>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</si>
  <si>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</si>
  <si>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</si>
  <si>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</si>
  <si>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</si>
  <si>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</si>
  <si>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</si>
  <si>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</si>
  <si>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</si>
  <si>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</si>
  <si>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</si>
  <si>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</si>
  <si>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</si>
  <si>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</si>
  <si>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</si>
  <si>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</si>
  <si>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</si>
  <si>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</si>
  <si>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</si>
  <si>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</si>
  <si>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</si>
  <si>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</si>
  <si>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</si>
  <si>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</si>
  <si>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</si>
  <si>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</si>
  <si>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</si>
  <si>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</si>
  <si>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</si>
  <si>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</si>
  <si>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</si>
  <si>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</si>
  <si>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 xml:space="preserve">А.Д. Щербакова, директор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</si>
  <si>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</si>
  <si>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</si>
  <si>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</si>
  <si>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</si>
  <si>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</si>
  <si>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</si>
  <si>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</si>
  <si>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</si>
  <si>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</si>
  <si>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</si>
  <si>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</si>
  <si>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</si>
  <si>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</si>
  <si>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</si>
  <si>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</si>
  <si>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</si>
  <si>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</si>
  <si>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</si>
  <si>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</si>
  <si>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</si>
  <si>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</si>
  <si>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</si>
  <si>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</si>
  <si>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</si>
  <si>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</si>
  <si>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</si>
  <si>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</si>
  <si>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</si>
  <si>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</si>
  <si>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</si>
  <si>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</si>
  <si>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</si>
  <si>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</si>
  <si>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</si>
  <si>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</si>
  <si>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</si>
  <si>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</si>
  <si>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</si>
  <si>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</si>
  <si>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</si>
  <si>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</si>
  <si>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</si>
  <si>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</si>
  <si>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</si>
  <si>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</si>
  <si>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</si>
  <si>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</si>
  <si>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</si>
  <si>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</si>
  <si>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</si>
  <si>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</si>
  <si>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</si>
  <si>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</si>
  <si>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1.3.17.</t>
  </si>
  <si>
    <t>4.2.1.10</t>
  </si>
  <si>
    <t>4.2.2.4</t>
  </si>
  <si>
    <t>A18.05.003.002</t>
  </si>
  <si>
    <t>Гемофильтрация крови продолжительная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</si>
  <si>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</si>
  <si>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</si>
  <si>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</si>
  <si>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</si>
  <si>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</si>
  <si>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</si>
  <si>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</si>
  <si>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</si>
  <si>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</si>
  <si>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</si>
  <si>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</si>
  <si>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</si>
  <si>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</si>
  <si>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</si>
  <si>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</si>
  <si>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</si>
  <si>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</si>
  <si>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</si>
  <si>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</si>
  <si>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</si>
  <si>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</si>
  <si>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</si>
  <si>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</si>
  <si>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</si>
  <si>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</si>
  <si>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</si>
  <si>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</si>
  <si>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</si>
  <si>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</si>
  <si>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</si>
  <si>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</si>
  <si>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</si>
  <si>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</si>
  <si>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</si>
  <si>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</si>
  <si>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</si>
  <si>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</si>
  <si>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</si>
  <si>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</si>
  <si>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</si>
  <si>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</si>
  <si>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</si>
  <si>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</si>
  <si>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</si>
  <si>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</si>
  <si>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</si>
  <si>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</si>
  <si>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</si>
  <si>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</si>
  <si>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</si>
  <si>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</si>
  <si>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</si>
  <si>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</si>
  <si>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</si>
  <si>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</si>
  <si>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</si>
  <si>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</si>
  <si>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</si>
  <si>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</si>
  <si>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</si>
  <si>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</si>
  <si>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</si>
  <si>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</si>
  <si>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</si>
  <si>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</si>
  <si>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</si>
  <si>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</si>
  <si>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</si>
  <si>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</si>
  <si>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</si>
  <si>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</si>
  <si>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</si>
  <si>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</si>
  <si>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</si>
  <si>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</si>
  <si>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</si>
  <si>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</si>
  <si>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</si>
  <si>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</si>
  <si>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</si>
  <si>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от "19" мая 2023 года № 1</t>
  </si>
  <si>
    <t>О.И. Казанцева, и.о. директора</t>
  </si>
  <si>
    <t>Диспансерное наблюдение взрослого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</si>
</sst>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2" xfId="0" applyFont="1" applyBorder="1"/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2"/>
  <sheetViews>
    <sheetView tabSelected="1" view="pageBreakPreview" topLeftCell="A52" zoomScale="90" zoomScaleNormal="100" zoomScaleSheetLayoutView="90" workbookViewId="0">
      <selection activeCell="H63" sqref="H63:N67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9.140625" style="15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80" t="s">
        <v>48</v>
      </c>
      <c r="F1" s="80"/>
      <c r="G1" s="80"/>
    </row>
    <row r="2" spans="2:7" x14ac:dyDescent="0.3">
      <c r="E2" s="146" t="s">
        <v>354</v>
      </c>
      <c r="F2" s="146"/>
      <c r="G2" s="146"/>
    </row>
    <row r="3" spans="2:7" x14ac:dyDescent="0.3">
      <c r="E3" s="146" t="s">
        <v>355</v>
      </c>
      <c r="F3" s="146"/>
      <c r="G3" s="146"/>
    </row>
    <row r="4" spans="2:7" x14ac:dyDescent="0.3">
      <c r="E4" s="80" t="s">
        <v>100</v>
      </c>
      <c r="F4" s="80"/>
      <c r="G4" s="80"/>
    </row>
    <row r="5" spans="2:7" x14ac:dyDescent="0.3">
      <c r="E5" s="80" t="s">
        <v>0</v>
      </c>
      <c r="F5" s="80"/>
      <c r="G5" s="80"/>
    </row>
    <row r="6" spans="2:7" x14ac:dyDescent="0.3">
      <c r="E6" s="80" t="s">
        <v>1</v>
      </c>
      <c r="F6" s="80"/>
      <c r="G6" s="80"/>
    </row>
    <row r="7" spans="2:7" x14ac:dyDescent="0.3">
      <c r="E7" s="80" t="s">
        <v>334</v>
      </c>
      <c r="F7" s="80"/>
      <c r="G7" s="80"/>
    </row>
    <row r="10" spans="2:7" x14ac:dyDescent="0.3">
      <c r="B10" s="84" t="s">
        <v>2</v>
      </c>
      <c r="C10" s="84"/>
      <c r="D10" s="84"/>
      <c r="E10" s="84"/>
      <c r="F10" s="84"/>
    </row>
    <row r="11" spans="2:7" x14ac:dyDescent="0.3">
      <c r="B11" s="84" t="s">
        <v>300</v>
      </c>
      <c r="C11" s="84"/>
      <c r="D11" s="84"/>
      <c r="E11" s="84"/>
      <c r="F11" s="84"/>
    </row>
    <row r="12" spans="2:7" s="25" customFormat="1" ht="15" x14ac:dyDescent="0.25">
      <c r="B12" s="81" t="s">
        <v>106</v>
      </c>
      <c r="C12" s="81"/>
      <c r="D12" s="81"/>
      <c r="E12" s="81"/>
      <c r="F12" s="81"/>
    </row>
    <row r="13" spans="2:7" s="25" customFormat="1" ht="15" x14ac:dyDescent="0.25">
      <c r="B13" s="81" t="s">
        <v>107</v>
      </c>
      <c r="C13" s="81"/>
      <c r="D13" s="81"/>
      <c r="E13" s="81"/>
      <c r="F13" s="81"/>
    </row>
    <row r="14" spans="2:7" s="25" customFormat="1" ht="15" x14ac:dyDescent="0.25">
      <c r="B14" s="81" t="s">
        <v>108</v>
      </c>
      <c r="C14" s="81"/>
      <c r="D14" s="81"/>
      <c r="E14" s="81"/>
      <c r="F14" s="81"/>
    </row>
    <row r="15" spans="2:7" s="25" customFormat="1" ht="15" x14ac:dyDescent="0.25">
      <c r="B15" s="81" t="s">
        <v>109</v>
      </c>
      <c r="C15" s="81"/>
      <c r="D15" s="81"/>
      <c r="E15" s="81"/>
      <c r="F15" s="81"/>
    </row>
    <row r="16" spans="2:7" s="25" customFormat="1" ht="15" x14ac:dyDescent="0.25">
      <c r="B16" s="81" t="s">
        <v>110</v>
      </c>
      <c r="C16" s="81"/>
      <c r="D16" s="81"/>
      <c r="E16" s="81"/>
      <c r="F16" s="81"/>
    </row>
    <row r="17" spans="1:8" s="25" customFormat="1" ht="15" x14ac:dyDescent="0.25">
      <c r="B17" s="81"/>
      <c r="C17" s="81"/>
      <c r="D17" s="81"/>
      <c r="E17" s="81"/>
      <c r="F17" s="81"/>
    </row>
    <row r="18" spans="1:8" ht="42.75" customHeight="1" x14ac:dyDescent="0.3">
      <c r="A18" s="12"/>
      <c r="B18" s="83" t="s">
        <v>70</v>
      </c>
      <c r="C18" s="83"/>
      <c r="D18" s="83"/>
      <c r="E18" s="83"/>
      <c r="F18" s="83"/>
    </row>
    <row r="19" spans="1:8" s="25" customFormat="1" ht="15" x14ac:dyDescent="0.25">
      <c r="B19" s="81" t="s">
        <v>111</v>
      </c>
      <c r="C19" s="81"/>
      <c r="D19" s="81"/>
      <c r="E19" s="81"/>
      <c r="F19" s="81"/>
    </row>
    <row r="20" spans="1:8" s="25" customFormat="1" ht="15" x14ac:dyDescent="0.25">
      <c r="B20" s="81" t="s">
        <v>3</v>
      </c>
      <c r="C20" s="81"/>
      <c r="D20" s="81"/>
      <c r="E20" s="81"/>
      <c r="F20" s="81"/>
    </row>
    <row r="21" spans="1:8" s="25" customFormat="1" ht="15" x14ac:dyDescent="0.25">
      <c r="B21" s="81" t="s">
        <v>112</v>
      </c>
      <c r="C21" s="81"/>
      <c r="D21" s="81"/>
      <c r="E21" s="81"/>
      <c r="F21" s="81"/>
    </row>
    <row r="23" spans="1:8" x14ac:dyDescent="0.3">
      <c r="A23" s="15" t="s">
        <v>49</v>
      </c>
    </row>
    <row r="25" spans="1:8" ht="41.25" customHeight="1" x14ac:dyDescent="0.3">
      <c r="A25" s="82" t="s">
        <v>138</v>
      </c>
      <c r="B25" s="82"/>
      <c r="C25" s="82"/>
      <c r="D25" s="82"/>
      <c r="E25" s="82"/>
      <c r="F25" s="82"/>
    </row>
    <row r="27" spans="1:8" ht="56.25" x14ac:dyDescent="0.3">
      <c r="A27" s="52" t="s">
        <v>67</v>
      </c>
      <c r="B27" s="85" t="s">
        <v>4</v>
      </c>
      <c r="C27" s="85"/>
      <c r="D27" s="85"/>
      <c r="E27" s="54" t="s">
        <v>5</v>
      </c>
      <c r="F27" s="49" t="s">
        <v>6</v>
      </c>
    </row>
    <row r="28" spans="1:8" x14ac:dyDescent="0.3">
      <c r="A28" s="26" t="s">
        <v>7</v>
      </c>
      <c r="B28" s="90" t="s">
        <v>139</v>
      </c>
      <c r="C28" s="90"/>
      <c r="D28" s="90"/>
      <c r="E28" s="54" t="s">
        <v>140</v>
      </c>
      <c r="F28" s="11">
        <v>40421</v>
      </c>
    </row>
    <row r="29" spans="1:8" x14ac:dyDescent="0.3">
      <c r="A29" s="26" t="s">
        <v>8</v>
      </c>
      <c r="B29" s="86" t="s">
        <v>141</v>
      </c>
      <c r="C29" s="86"/>
      <c r="D29" s="86"/>
      <c r="E29" s="54" t="s">
        <v>9</v>
      </c>
      <c r="F29" s="11">
        <f>F30+14910</f>
        <v>78277</v>
      </c>
      <c r="H29" s="27">
        <f>F29+F45</f>
        <v>102931</v>
      </c>
    </row>
    <row r="30" spans="1:8" x14ac:dyDescent="0.3">
      <c r="A30" s="28" t="s">
        <v>10</v>
      </c>
      <c r="B30" s="86" t="s">
        <v>76</v>
      </c>
      <c r="C30" s="86"/>
      <c r="D30" s="86"/>
      <c r="E30" s="49" t="s">
        <v>9</v>
      </c>
      <c r="F30" s="11">
        <f>88021-F46-F53</f>
        <v>63367</v>
      </c>
    </row>
    <row r="31" spans="1:8" x14ac:dyDescent="0.3">
      <c r="A31" s="29" t="s">
        <v>12</v>
      </c>
      <c r="B31" s="86" t="s">
        <v>13</v>
      </c>
      <c r="C31" s="86"/>
      <c r="D31" s="86"/>
      <c r="E31" s="49" t="s">
        <v>9</v>
      </c>
      <c r="F31" s="11">
        <v>98798</v>
      </c>
      <c r="H31" s="27">
        <f>F31+F54</f>
        <v>98798</v>
      </c>
    </row>
    <row r="34" spans="1:6" ht="45.75" customHeight="1" x14ac:dyDescent="0.3">
      <c r="A34" s="82" t="s">
        <v>137</v>
      </c>
      <c r="B34" s="82"/>
      <c r="C34" s="82"/>
      <c r="D34" s="82"/>
      <c r="E34" s="82"/>
      <c r="F34" s="82"/>
    </row>
    <row r="36" spans="1:6" ht="56.25" x14ac:dyDescent="0.3">
      <c r="A36" s="52" t="s">
        <v>67</v>
      </c>
      <c r="B36" s="64" t="s">
        <v>4</v>
      </c>
      <c r="C36" s="64"/>
      <c r="D36" s="64"/>
      <c r="E36" s="54" t="s">
        <v>5</v>
      </c>
      <c r="F36" s="49" t="s">
        <v>6</v>
      </c>
    </row>
    <row r="37" spans="1:6" ht="37.5" customHeight="1" x14ac:dyDescent="0.3">
      <c r="A37" s="30" t="s">
        <v>7</v>
      </c>
      <c r="B37" s="86" t="s">
        <v>14</v>
      </c>
      <c r="C37" s="86"/>
      <c r="D37" s="86"/>
      <c r="E37" s="54" t="s">
        <v>9</v>
      </c>
      <c r="F37" s="11">
        <f>SUM(F38:F44)</f>
        <v>20173</v>
      </c>
    </row>
    <row r="38" spans="1:6" x14ac:dyDescent="0.3">
      <c r="A38" s="29" t="s">
        <v>15</v>
      </c>
      <c r="B38" s="86" t="s">
        <v>16</v>
      </c>
      <c r="C38" s="86"/>
      <c r="D38" s="86"/>
      <c r="E38" s="49" t="s">
        <v>9</v>
      </c>
      <c r="F38" s="11">
        <v>5991</v>
      </c>
    </row>
    <row r="39" spans="1:6" x14ac:dyDescent="0.3">
      <c r="A39" s="29" t="s">
        <v>17</v>
      </c>
      <c r="B39" s="86" t="s">
        <v>18</v>
      </c>
      <c r="C39" s="86"/>
      <c r="D39" s="86"/>
      <c r="E39" s="49" t="s">
        <v>9</v>
      </c>
      <c r="F39" s="11">
        <v>2795</v>
      </c>
    </row>
    <row r="40" spans="1:6" ht="18.75" customHeight="1" x14ac:dyDescent="0.3">
      <c r="A40" s="29" t="s">
        <v>19</v>
      </c>
      <c r="B40" s="86" t="s">
        <v>20</v>
      </c>
      <c r="C40" s="86"/>
      <c r="D40" s="86"/>
      <c r="E40" s="49" t="s">
        <v>9</v>
      </c>
      <c r="F40" s="11">
        <v>1405</v>
      </c>
    </row>
    <row r="41" spans="1:6" ht="18.75" customHeight="1" x14ac:dyDescent="0.3">
      <c r="A41" s="29" t="s">
        <v>21</v>
      </c>
      <c r="B41" s="86" t="s">
        <v>22</v>
      </c>
      <c r="C41" s="86"/>
      <c r="D41" s="86"/>
      <c r="E41" s="49" t="s">
        <v>9</v>
      </c>
      <c r="F41" s="11">
        <v>4985</v>
      </c>
    </row>
    <row r="42" spans="1:6" ht="18.75" customHeight="1" x14ac:dyDescent="0.3">
      <c r="A42" s="29" t="s">
        <v>23</v>
      </c>
      <c r="B42" s="86" t="s">
        <v>24</v>
      </c>
      <c r="C42" s="86"/>
      <c r="D42" s="86"/>
      <c r="E42" s="49" t="s">
        <v>9</v>
      </c>
      <c r="F42" s="11">
        <v>1777</v>
      </c>
    </row>
    <row r="43" spans="1:6" ht="18.75" customHeight="1" x14ac:dyDescent="0.3">
      <c r="A43" s="29" t="s">
        <v>25</v>
      </c>
      <c r="B43" s="86" t="s">
        <v>26</v>
      </c>
      <c r="C43" s="86"/>
      <c r="D43" s="86"/>
      <c r="E43" s="49" t="s">
        <v>9</v>
      </c>
      <c r="F43" s="11">
        <v>0</v>
      </c>
    </row>
    <row r="44" spans="1:6" ht="18.75" customHeight="1" x14ac:dyDescent="0.3">
      <c r="A44" s="29" t="s">
        <v>265</v>
      </c>
      <c r="B44" s="86" t="s">
        <v>266</v>
      </c>
      <c r="C44" s="86"/>
      <c r="D44" s="86"/>
      <c r="E44" s="49" t="s">
        <v>9</v>
      </c>
      <c r="F44" s="11">
        <v>3220</v>
      </c>
    </row>
    <row r="45" spans="1:6" x14ac:dyDescent="0.3">
      <c r="A45" s="29" t="s">
        <v>8</v>
      </c>
      <c r="B45" s="86" t="s">
        <v>27</v>
      </c>
      <c r="C45" s="86"/>
      <c r="D45" s="86"/>
      <c r="E45" s="49" t="s">
        <v>9</v>
      </c>
      <c r="F45" s="11">
        <f>F46+F53</f>
        <v>24654</v>
      </c>
    </row>
    <row r="46" spans="1:6" ht="25.5" customHeight="1" x14ac:dyDescent="0.3">
      <c r="A46" s="29" t="s">
        <v>10</v>
      </c>
      <c r="B46" s="86" t="s">
        <v>302</v>
      </c>
      <c r="C46" s="86"/>
      <c r="D46" s="86"/>
      <c r="E46" s="49" t="s">
        <v>9</v>
      </c>
      <c r="F46" s="11">
        <f>F47+F49+F50+F51+F52</f>
        <v>24654</v>
      </c>
    </row>
    <row r="47" spans="1:6" ht="36.75" customHeight="1" x14ac:dyDescent="0.3">
      <c r="A47" s="29" t="s">
        <v>303</v>
      </c>
      <c r="B47" s="124" t="s">
        <v>308</v>
      </c>
      <c r="C47" s="125"/>
      <c r="D47" s="126"/>
      <c r="E47" s="54" t="s">
        <v>9</v>
      </c>
      <c r="F47" s="11">
        <v>13788</v>
      </c>
    </row>
    <row r="48" spans="1:6" x14ac:dyDescent="0.3">
      <c r="A48" s="29" t="s">
        <v>310</v>
      </c>
      <c r="B48" s="130" t="s">
        <v>309</v>
      </c>
      <c r="C48" s="131"/>
      <c r="D48" s="132"/>
      <c r="E48" s="49" t="s">
        <v>9</v>
      </c>
      <c r="F48" s="11">
        <v>946</v>
      </c>
    </row>
    <row r="49" spans="1:9" ht="23.25" customHeight="1" x14ac:dyDescent="0.3">
      <c r="A49" s="29" t="s">
        <v>304</v>
      </c>
      <c r="B49" s="127" t="s">
        <v>145</v>
      </c>
      <c r="C49" s="128"/>
      <c r="D49" s="129"/>
      <c r="E49" s="54" t="s">
        <v>9</v>
      </c>
      <c r="F49" s="11">
        <v>3032</v>
      </c>
    </row>
    <row r="50" spans="1:9" ht="61.5" customHeight="1" x14ac:dyDescent="0.3">
      <c r="A50" s="29" t="s">
        <v>305</v>
      </c>
      <c r="B50" s="86" t="s">
        <v>142</v>
      </c>
      <c r="C50" s="86"/>
      <c r="D50" s="86"/>
      <c r="E50" s="54" t="s">
        <v>9</v>
      </c>
      <c r="F50" s="11">
        <v>116</v>
      </c>
    </row>
    <row r="51" spans="1:9" ht="63.75" customHeight="1" x14ac:dyDescent="0.3">
      <c r="A51" s="29" t="s">
        <v>306</v>
      </c>
      <c r="B51" s="86" t="s">
        <v>143</v>
      </c>
      <c r="C51" s="86"/>
      <c r="D51" s="86"/>
      <c r="E51" s="54" t="s">
        <v>9</v>
      </c>
      <c r="F51" s="11">
        <v>184</v>
      </c>
    </row>
    <row r="52" spans="1:9" ht="18.75" customHeight="1" x14ac:dyDescent="0.3">
      <c r="A52" s="29" t="s">
        <v>307</v>
      </c>
      <c r="B52" s="86" t="s">
        <v>144</v>
      </c>
      <c r="C52" s="86"/>
      <c r="D52" s="86"/>
      <c r="E52" s="54" t="s">
        <v>9</v>
      </c>
      <c r="F52" s="11">
        <v>7534</v>
      </c>
    </row>
    <row r="53" spans="1:9" ht="22.5" customHeight="1" x14ac:dyDescent="0.3">
      <c r="A53" s="29" t="s">
        <v>11</v>
      </c>
      <c r="B53" s="86" t="s">
        <v>76</v>
      </c>
      <c r="C53" s="86"/>
      <c r="D53" s="86"/>
      <c r="E53" s="54"/>
      <c r="F53" s="11">
        <v>0</v>
      </c>
    </row>
    <row r="54" spans="1:9" ht="21" customHeight="1" x14ac:dyDescent="0.3">
      <c r="A54" s="29" t="s">
        <v>12</v>
      </c>
      <c r="B54" s="86" t="s">
        <v>13</v>
      </c>
      <c r="C54" s="86"/>
      <c r="D54" s="86"/>
      <c r="E54" s="49" t="s">
        <v>9</v>
      </c>
      <c r="F54" s="11">
        <v>0</v>
      </c>
    </row>
    <row r="55" spans="1:9" ht="21" customHeight="1" x14ac:dyDescent="0.3">
      <c r="A55" s="29" t="s">
        <v>220</v>
      </c>
      <c r="B55" s="86" t="s">
        <v>357</v>
      </c>
      <c r="C55" s="86"/>
      <c r="D55" s="86"/>
      <c r="E55" s="59" t="s">
        <v>9</v>
      </c>
      <c r="F55" s="11">
        <v>14193</v>
      </c>
    </row>
    <row r="57" spans="1:9" ht="49.5" customHeight="1" x14ac:dyDescent="0.3">
      <c r="A57" s="82" t="s">
        <v>192</v>
      </c>
      <c r="B57" s="82"/>
      <c r="C57" s="82"/>
      <c r="D57" s="82"/>
      <c r="E57" s="82"/>
      <c r="F57" s="82"/>
    </row>
    <row r="59" spans="1:9" x14ac:dyDescent="0.3">
      <c r="B59" s="15" t="s">
        <v>169</v>
      </c>
      <c r="C59" s="31">
        <v>2</v>
      </c>
      <c r="D59" s="32" t="s">
        <v>170</v>
      </c>
    </row>
    <row r="60" spans="1:9" x14ac:dyDescent="0.3">
      <c r="B60" s="15" t="s">
        <v>171</v>
      </c>
      <c r="D60" s="31">
        <v>15</v>
      </c>
      <c r="E60" s="15" t="s">
        <v>170</v>
      </c>
    </row>
    <row r="62" spans="1:9" ht="56.25" x14ac:dyDescent="0.3">
      <c r="A62" s="52" t="s">
        <v>67</v>
      </c>
      <c r="B62" s="64" t="s">
        <v>4</v>
      </c>
      <c r="C62" s="64"/>
      <c r="D62" s="64"/>
      <c r="E62" s="49" t="s">
        <v>5</v>
      </c>
      <c r="F62" s="49" t="s">
        <v>6</v>
      </c>
    </row>
    <row r="63" spans="1:9" x14ac:dyDescent="0.3">
      <c r="A63" s="29" t="s">
        <v>7</v>
      </c>
      <c r="B63" s="86" t="s">
        <v>139</v>
      </c>
      <c r="C63" s="86"/>
      <c r="D63" s="86"/>
      <c r="E63" s="49" t="s">
        <v>140</v>
      </c>
      <c r="F63" s="33">
        <f>F73+F83+F93+F103+F113+F123+F133+F143+F153+F163+F173+F183+F193+F203+F213+F223+F233+F243</f>
        <v>4054</v>
      </c>
      <c r="I63" s="27"/>
    </row>
    <row r="64" spans="1:9" x14ac:dyDescent="0.3">
      <c r="A64" s="29" t="s">
        <v>8</v>
      </c>
      <c r="B64" s="86" t="s">
        <v>141</v>
      </c>
      <c r="C64" s="86"/>
      <c r="D64" s="86"/>
      <c r="E64" s="49" t="s">
        <v>9</v>
      </c>
      <c r="F64" s="33">
        <f t="shared" ref="F64:F66" si="0">F74+F84+F94+F104+F114+F124+F134+F144+F154+F164+F174+F184+F194+F204+F214+F224+F234+F244</f>
        <v>5224</v>
      </c>
      <c r="I64" s="27"/>
    </row>
    <row r="65" spans="1:9" x14ac:dyDescent="0.3">
      <c r="A65" s="29" t="s">
        <v>11</v>
      </c>
      <c r="B65" s="86" t="s">
        <v>76</v>
      </c>
      <c r="C65" s="86"/>
      <c r="D65" s="86"/>
      <c r="E65" s="49" t="s">
        <v>9</v>
      </c>
      <c r="F65" s="33">
        <f t="shared" si="0"/>
        <v>4373</v>
      </c>
      <c r="I65" s="27"/>
    </row>
    <row r="66" spans="1:9" x14ac:dyDescent="0.3">
      <c r="A66" s="29" t="s">
        <v>12</v>
      </c>
      <c r="B66" s="86" t="s">
        <v>13</v>
      </c>
      <c r="C66" s="86"/>
      <c r="D66" s="86"/>
      <c r="E66" s="49" t="s">
        <v>9</v>
      </c>
      <c r="F66" s="33">
        <f t="shared" si="0"/>
        <v>3382</v>
      </c>
      <c r="I66" s="27"/>
    </row>
    <row r="68" spans="1:9" x14ac:dyDescent="0.3">
      <c r="A68" s="15" t="s">
        <v>181</v>
      </c>
    </row>
    <row r="69" spans="1:9" x14ac:dyDescent="0.3">
      <c r="A69" s="32"/>
      <c r="B69" s="94" t="s">
        <v>172</v>
      </c>
      <c r="C69" s="94"/>
      <c r="D69" s="94"/>
      <c r="E69" s="94"/>
      <c r="F69" s="34"/>
    </row>
    <row r="70" spans="1:9" x14ac:dyDescent="0.3">
      <c r="A70" s="34"/>
      <c r="B70" s="95" t="s">
        <v>173</v>
      </c>
      <c r="C70" s="95"/>
      <c r="D70" s="95"/>
      <c r="E70" s="95"/>
      <c r="F70" s="34"/>
    </row>
    <row r="72" spans="1:9" ht="56.25" x14ac:dyDescent="0.3">
      <c r="A72" s="52" t="s">
        <v>67</v>
      </c>
      <c r="B72" s="64" t="s">
        <v>4</v>
      </c>
      <c r="C72" s="64"/>
      <c r="D72" s="64"/>
      <c r="E72" s="49" t="s">
        <v>5</v>
      </c>
      <c r="F72" s="49" t="s">
        <v>6</v>
      </c>
    </row>
    <row r="73" spans="1:9" x14ac:dyDescent="0.3">
      <c r="A73" s="49" t="s">
        <v>7</v>
      </c>
      <c r="B73" s="91" t="s">
        <v>139</v>
      </c>
      <c r="C73" s="92"/>
      <c r="D73" s="93"/>
      <c r="E73" s="49" t="s">
        <v>140</v>
      </c>
      <c r="F73" s="35">
        <v>438</v>
      </c>
    </row>
    <row r="74" spans="1:9" x14ac:dyDescent="0.3">
      <c r="A74" s="49" t="s">
        <v>8</v>
      </c>
      <c r="B74" s="91" t="s">
        <v>141</v>
      </c>
      <c r="C74" s="92"/>
      <c r="D74" s="93"/>
      <c r="E74" s="49" t="s">
        <v>9</v>
      </c>
      <c r="F74" s="35">
        <f>195+51</f>
        <v>246</v>
      </c>
    </row>
    <row r="75" spans="1:9" x14ac:dyDescent="0.3">
      <c r="A75" s="49" t="s">
        <v>10</v>
      </c>
      <c r="B75" s="91" t="s">
        <v>76</v>
      </c>
      <c r="C75" s="92"/>
      <c r="D75" s="93"/>
      <c r="E75" s="49" t="s">
        <v>9</v>
      </c>
      <c r="F75" s="35">
        <v>195</v>
      </c>
    </row>
    <row r="76" spans="1:9" x14ac:dyDescent="0.3">
      <c r="A76" s="49" t="s">
        <v>12</v>
      </c>
      <c r="B76" s="86" t="s">
        <v>13</v>
      </c>
      <c r="C76" s="86"/>
      <c r="D76" s="86"/>
      <c r="E76" s="49" t="s">
        <v>9</v>
      </c>
      <c r="F76" s="35">
        <v>164</v>
      </c>
    </row>
    <row r="78" spans="1:9" x14ac:dyDescent="0.3">
      <c r="A78" s="15" t="s">
        <v>191</v>
      </c>
    </row>
    <row r="79" spans="1:9" x14ac:dyDescent="0.3">
      <c r="A79" s="32"/>
      <c r="B79" s="94" t="s">
        <v>174</v>
      </c>
      <c r="C79" s="94"/>
      <c r="D79" s="94"/>
      <c r="E79" s="94"/>
      <c r="F79" s="34"/>
    </row>
    <row r="80" spans="1:9" x14ac:dyDescent="0.3">
      <c r="A80" s="34"/>
      <c r="B80" s="95" t="s">
        <v>173</v>
      </c>
      <c r="C80" s="95"/>
      <c r="D80" s="95"/>
      <c r="E80" s="95"/>
      <c r="F80" s="34"/>
    </row>
    <row r="82" spans="1:6" ht="56.25" x14ac:dyDescent="0.3">
      <c r="A82" s="52" t="s">
        <v>67</v>
      </c>
      <c r="B82" s="64" t="s">
        <v>4</v>
      </c>
      <c r="C82" s="64"/>
      <c r="D82" s="64"/>
      <c r="E82" s="49" t="s">
        <v>5</v>
      </c>
      <c r="F82" s="49" t="s">
        <v>6</v>
      </c>
    </row>
    <row r="83" spans="1:6" x14ac:dyDescent="0.3">
      <c r="A83" s="49" t="s">
        <v>7</v>
      </c>
      <c r="B83" s="91" t="s">
        <v>139</v>
      </c>
      <c r="C83" s="92"/>
      <c r="D83" s="93"/>
      <c r="E83" s="49" t="s">
        <v>140</v>
      </c>
      <c r="F83" s="35">
        <v>233</v>
      </c>
    </row>
    <row r="84" spans="1:6" x14ac:dyDescent="0.3">
      <c r="A84" s="49" t="s">
        <v>8</v>
      </c>
      <c r="B84" s="91" t="s">
        <v>141</v>
      </c>
      <c r="C84" s="92"/>
      <c r="D84" s="93"/>
      <c r="E84" s="49" t="s">
        <v>9</v>
      </c>
      <c r="F84" s="35">
        <f>300+76</f>
        <v>376</v>
      </c>
    </row>
    <row r="85" spans="1:6" x14ac:dyDescent="0.3">
      <c r="A85" s="49" t="s">
        <v>10</v>
      </c>
      <c r="B85" s="91" t="s">
        <v>76</v>
      </c>
      <c r="C85" s="92"/>
      <c r="D85" s="93"/>
      <c r="E85" s="49" t="s">
        <v>9</v>
      </c>
      <c r="F85" s="35">
        <v>300</v>
      </c>
    </row>
    <row r="86" spans="1:6" x14ac:dyDescent="0.3">
      <c r="A86" s="49" t="s">
        <v>12</v>
      </c>
      <c r="B86" s="86" t="s">
        <v>13</v>
      </c>
      <c r="C86" s="86"/>
      <c r="D86" s="86"/>
      <c r="E86" s="49" t="s">
        <v>9</v>
      </c>
      <c r="F86" s="35">
        <v>155</v>
      </c>
    </row>
    <row r="88" spans="1:6" x14ac:dyDescent="0.3">
      <c r="A88" s="15" t="s">
        <v>190</v>
      </c>
    </row>
    <row r="89" spans="1:6" x14ac:dyDescent="0.3">
      <c r="A89" s="32"/>
      <c r="B89" s="94" t="s">
        <v>175</v>
      </c>
      <c r="C89" s="94"/>
      <c r="D89" s="94"/>
      <c r="E89" s="94"/>
      <c r="F89" s="34"/>
    </row>
    <row r="90" spans="1:6" x14ac:dyDescent="0.3">
      <c r="A90" s="34"/>
      <c r="B90" s="95" t="s">
        <v>173</v>
      </c>
      <c r="C90" s="95"/>
      <c r="D90" s="95"/>
      <c r="E90" s="95"/>
      <c r="F90" s="34"/>
    </row>
    <row r="92" spans="1:6" ht="56.25" x14ac:dyDescent="0.3">
      <c r="A92" s="52" t="s">
        <v>67</v>
      </c>
      <c r="B92" s="64" t="s">
        <v>4</v>
      </c>
      <c r="C92" s="64"/>
      <c r="D92" s="64"/>
      <c r="E92" s="49" t="s">
        <v>5</v>
      </c>
      <c r="F92" s="49" t="s">
        <v>6</v>
      </c>
    </row>
    <row r="93" spans="1:6" x14ac:dyDescent="0.3">
      <c r="A93" s="49" t="s">
        <v>7</v>
      </c>
      <c r="B93" s="91" t="s">
        <v>139</v>
      </c>
      <c r="C93" s="92"/>
      <c r="D93" s="93"/>
      <c r="E93" s="49" t="s">
        <v>140</v>
      </c>
      <c r="F93" s="35">
        <v>274</v>
      </c>
    </row>
    <row r="94" spans="1:6" x14ac:dyDescent="0.3">
      <c r="A94" s="49" t="s">
        <v>8</v>
      </c>
      <c r="B94" s="91" t="s">
        <v>141</v>
      </c>
      <c r="C94" s="92"/>
      <c r="D94" s="93"/>
      <c r="E94" s="49" t="s">
        <v>9</v>
      </c>
      <c r="F94" s="35">
        <f>203+35</f>
        <v>238</v>
      </c>
    </row>
    <row r="95" spans="1:6" x14ac:dyDescent="0.3">
      <c r="A95" s="49" t="s">
        <v>11</v>
      </c>
      <c r="B95" s="91" t="s">
        <v>76</v>
      </c>
      <c r="C95" s="92"/>
      <c r="D95" s="93"/>
      <c r="E95" s="49" t="s">
        <v>9</v>
      </c>
      <c r="F95" s="35">
        <v>203</v>
      </c>
    </row>
    <row r="96" spans="1:6" x14ac:dyDescent="0.3">
      <c r="A96" s="49" t="s">
        <v>12</v>
      </c>
      <c r="B96" s="86" t="s">
        <v>13</v>
      </c>
      <c r="C96" s="86"/>
      <c r="D96" s="86"/>
      <c r="E96" s="49" t="s">
        <v>9</v>
      </c>
      <c r="F96" s="35">
        <v>304</v>
      </c>
    </row>
    <row r="98" spans="1:6" x14ac:dyDescent="0.3">
      <c r="A98" s="15" t="s">
        <v>189</v>
      </c>
    </row>
    <row r="99" spans="1:6" x14ac:dyDescent="0.3">
      <c r="A99" s="32"/>
      <c r="B99" s="94" t="s">
        <v>176</v>
      </c>
      <c r="C99" s="94"/>
      <c r="D99" s="94"/>
      <c r="E99" s="94"/>
      <c r="F99" s="34"/>
    </row>
    <row r="100" spans="1:6" x14ac:dyDescent="0.3">
      <c r="A100" s="34"/>
      <c r="B100" s="95" t="s">
        <v>173</v>
      </c>
      <c r="C100" s="95"/>
      <c r="D100" s="95"/>
      <c r="E100" s="95"/>
      <c r="F100" s="34"/>
    </row>
    <row r="102" spans="1:6" ht="56.25" x14ac:dyDescent="0.3">
      <c r="A102" s="52" t="s">
        <v>67</v>
      </c>
      <c r="B102" s="64" t="s">
        <v>4</v>
      </c>
      <c r="C102" s="64"/>
      <c r="D102" s="64"/>
      <c r="E102" s="49" t="s">
        <v>5</v>
      </c>
      <c r="F102" s="49" t="s">
        <v>6</v>
      </c>
    </row>
    <row r="103" spans="1:6" x14ac:dyDescent="0.3">
      <c r="A103" s="49" t="s">
        <v>7</v>
      </c>
      <c r="B103" s="91" t="s">
        <v>139</v>
      </c>
      <c r="C103" s="92"/>
      <c r="D103" s="93"/>
      <c r="E103" s="49" t="s">
        <v>140</v>
      </c>
      <c r="F103" s="35">
        <v>315</v>
      </c>
    </row>
    <row r="104" spans="1:6" x14ac:dyDescent="0.3">
      <c r="A104" s="49" t="s">
        <v>8</v>
      </c>
      <c r="B104" s="91" t="s">
        <v>141</v>
      </c>
      <c r="C104" s="92"/>
      <c r="D104" s="93"/>
      <c r="E104" s="49" t="s">
        <v>9</v>
      </c>
      <c r="F104" s="35">
        <f>158+89</f>
        <v>247</v>
      </c>
    </row>
    <row r="105" spans="1:6" x14ac:dyDescent="0.3">
      <c r="A105" s="49" t="s">
        <v>11</v>
      </c>
      <c r="B105" s="91" t="s">
        <v>76</v>
      </c>
      <c r="C105" s="92"/>
      <c r="D105" s="93"/>
      <c r="E105" s="49" t="s">
        <v>9</v>
      </c>
      <c r="F105" s="35">
        <v>158</v>
      </c>
    </row>
    <row r="106" spans="1:6" x14ac:dyDescent="0.3">
      <c r="A106" s="49" t="s">
        <v>12</v>
      </c>
      <c r="B106" s="86" t="s">
        <v>13</v>
      </c>
      <c r="C106" s="86"/>
      <c r="D106" s="86"/>
      <c r="E106" s="49" t="s">
        <v>9</v>
      </c>
      <c r="F106" s="35">
        <v>225</v>
      </c>
    </row>
    <row r="108" spans="1:6" x14ac:dyDescent="0.3">
      <c r="A108" s="15" t="s">
        <v>188</v>
      </c>
    </row>
    <row r="109" spans="1:6" x14ac:dyDescent="0.3">
      <c r="A109" s="32"/>
      <c r="B109" s="94" t="s">
        <v>177</v>
      </c>
      <c r="C109" s="94"/>
      <c r="D109" s="94"/>
      <c r="E109" s="94"/>
      <c r="F109" s="34"/>
    </row>
    <row r="110" spans="1:6" x14ac:dyDescent="0.3">
      <c r="A110" s="34"/>
      <c r="B110" s="95" t="s">
        <v>173</v>
      </c>
      <c r="C110" s="95"/>
      <c r="D110" s="95"/>
      <c r="E110" s="95"/>
      <c r="F110" s="34"/>
    </row>
    <row r="112" spans="1:6" ht="56.25" x14ac:dyDescent="0.3">
      <c r="A112" s="52" t="s">
        <v>67</v>
      </c>
      <c r="B112" s="64" t="s">
        <v>4</v>
      </c>
      <c r="C112" s="64"/>
      <c r="D112" s="64"/>
      <c r="E112" s="49" t="s">
        <v>5</v>
      </c>
      <c r="F112" s="49" t="s">
        <v>6</v>
      </c>
    </row>
    <row r="113" spans="1:6" x14ac:dyDescent="0.3">
      <c r="A113" s="49" t="s">
        <v>7</v>
      </c>
      <c r="B113" s="91" t="s">
        <v>139</v>
      </c>
      <c r="C113" s="92"/>
      <c r="D113" s="93"/>
      <c r="E113" s="49" t="s">
        <v>140</v>
      </c>
      <c r="F113" s="35">
        <v>521</v>
      </c>
    </row>
    <row r="114" spans="1:6" x14ac:dyDescent="0.3">
      <c r="A114" s="49" t="s">
        <v>8</v>
      </c>
      <c r="B114" s="91" t="s">
        <v>141</v>
      </c>
      <c r="C114" s="92"/>
      <c r="D114" s="93"/>
      <c r="E114" s="49" t="s">
        <v>9</v>
      </c>
      <c r="F114" s="35">
        <f>477+12</f>
        <v>489</v>
      </c>
    </row>
    <row r="115" spans="1:6" x14ac:dyDescent="0.3">
      <c r="A115" s="49" t="s">
        <v>11</v>
      </c>
      <c r="B115" s="91" t="s">
        <v>76</v>
      </c>
      <c r="C115" s="92"/>
      <c r="D115" s="93"/>
      <c r="E115" s="49" t="s">
        <v>9</v>
      </c>
      <c r="F115" s="35">
        <v>477</v>
      </c>
    </row>
    <row r="116" spans="1:6" x14ac:dyDescent="0.3">
      <c r="A116" s="49" t="s">
        <v>12</v>
      </c>
      <c r="B116" s="86" t="s">
        <v>13</v>
      </c>
      <c r="C116" s="86"/>
      <c r="D116" s="86"/>
      <c r="E116" s="49" t="s">
        <v>9</v>
      </c>
      <c r="F116" s="35">
        <v>235</v>
      </c>
    </row>
    <row r="118" spans="1:6" x14ac:dyDescent="0.3">
      <c r="A118" s="15" t="s">
        <v>187</v>
      </c>
    </row>
    <row r="119" spans="1:6" x14ac:dyDescent="0.3">
      <c r="A119" s="32"/>
      <c r="B119" s="118" t="s">
        <v>178</v>
      </c>
      <c r="C119" s="118"/>
      <c r="D119" s="118"/>
      <c r="E119" s="118"/>
      <c r="F119" s="34"/>
    </row>
    <row r="120" spans="1:6" x14ac:dyDescent="0.3">
      <c r="A120" s="34"/>
      <c r="B120" s="95" t="s">
        <v>173</v>
      </c>
      <c r="C120" s="95"/>
      <c r="D120" s="95"/>
      <c r="E120" s="95"/>
      <c r="F120" s="34"/>
    </row>
    <row r="122" spans="1:6" ht="56.25" x14ac:dyDescent="0.3">
      <c r="A122" s="52" t="s">
        <v>67</v>
      </c>
      <c r="B122" s="64" t="s">
        <v>4</v>
      </c>
      <c r="C122" s="64"/>
      <c r="D122" s="64"/>
      <c r="E122" s="49" t="s">
        <v>5</v>
      </c>
      <c r="F122" s="49" t="s">
        <v>6</v>
      </c>
    </row>
    <row r="123" spans="1:6" x14ac:dyDescent="0.3">
      <c r="A123" s="49" t="s">
        <v>7</v>
      </c>
      <c r="B123" s="91" t="s">
        <v>139</v>
      </c>
      <c r="C123" s="92"/>
      <c r="D123" s="93"/>
      <c r="E123" s="49" t="s">
        <v>140</v>
      </c>
      <c r="F123" s="35">
        <v>69</v>
      </c>
    </row>
    <row r="124" spans="1:6" x14ac:dyDescent="0.3">
      <c r="A124" s="49" t="s">
        <v>8</v>
      </c>
      <c r="B124" s="91" t="s">
        <v>141</v>
      </c>
      <c r="C124" s="92"/>
      <c r="D124" s="93"/>
      <c r="E124" s="49" t="s">
        <v>9</v>
      </c>
      <c r="F124" s="35">
        <f>150+25</f>
        <v>175</v>
      </c>
    </row>
    <row r="125" spans="1:6" x14ac:dyDescent="0.3">
      <c r="A125" s="49" t="s">
        <v>11</v>
      </c>
      <c r="B125" s="91" t="s">
        <v>76</v>
      </c>
      <c r="C125" s="92"/>
      <c r="D125" s="93"/>
      <c r="E125" s="49" t="s">
        <v>9</v>
      </c>
      <c r="F125" s="35">
        <v>150</v>
      </c>
    </row>
    <row r="126" spans="1:6" x14ac:dyDescent="0.3">
      <c r="A126" s="49" t="s">
        <v>12</v>
      </c>
      <c r="B126" s="86" t="s">
        <v>13</v>
      </c>
      <c r="C126" s="86"/>
      <c r="D126" s="86"/>
      <c r="E126" s="49" t="s">
        <v>9</v>
      </c>
      <c r="F126" s="35">
        <v>65</v>
      </c>
    </row>
    <row r="128" spans="1:6" x14ac:dyDescent="0.3">
      <c r="A128" s="15" t="s">
        <v>186</v>
      </c>
    </row>
    <row r="129" spans="1:6" x14ac:dyDescent="0.3">
      <c r="A129" s="32"/>
      <c r="B129" s="94" t="s">
        <v>179</v>
      </c>
      <c r="C129" s="94"/>
      <c r="D129" s="94"/>
      <c r="E129" s="94"/>
      <c r="F129" s="34"/>
    </row>
    <row r="130" spans="1:6" x14ac:dyDescent="0.3">
      <c r="A130" s="34"/>
      <c r="B130" s="95" t="s">
        <v>173</v>
      </c>
      <c r="C130" s="95"/>
      <c r="D130" s="95"/>
      <c r="E130" s="95"/>
      <c r="F130" s="34"/>
    </row>
    <row r="132" spans="1:6" ht="56.25" x14ac:dyDescent="0.3">
      <c r="A132" s="52" t="s">
        <v>67</v>
      </c>
      <c r="B132" s="64" t="s">
        <v>4</v>
      </c>
      <c r="C132" s="64"/>
      <c r="D132" s="64"/>
      <c r="E132" s="49" t="s">
        <v>5</v>
      </c>
      <c r="F132" s="49" t="s">
        <v>6</v>
      </c>
    </row>
    <row r="133" spans="1:6" x14ac:dyDescent="0.3">
      <c r="A133" s="49" t="s">
        <v>7</v>
      </c>
      <c r="B133" s="91" t="s">
        <v>139</v>
      </c>
      <c r="C133" s="92"/>
      <c r="D133" s="93"/>
      <c r="E133" s="49" t="s">
        <v>140</v>
      </c>
      <c r="F133" s="11">
        <v>116</v>
      </c>
    </row>
    <row r="134" spans="1:6" x14ac:dyDescent="0.3">
      <c r="A134" s="49" t="s">
        <v>8</v>
      </c>
      <c r="B134" s="91" t="s">
        <v>141</v>
      </c>
      <c r="C134" s="92"/>
      <c r="D134" s="93"/>
      <c r="E134" s="49" t="s">
        <v>9</v>
      </c>
      <c r="F134" s="35">
        <f>114+16</f>
        <v>130</v>
      </c>
    </row>
    <row r="135" spans="1:6" x14ac:dyDescent="0.3">
      <c r="A135" s="49" t="s">
        <v>10</v>
      </c>
      <c r="B135" s="91" t="s">
        <v>76</v>
      </c>
      <c r="C135" s="92"/>
      <c r="D135" s="93"/>
      <c r="E135" s="49" t="s">
        <v>9</v>
      </c>
      <c r="F135" s="35">
        <v>114</v>
      </c>
    </row>
    <row r="136" spans="1:6" x14ac:dyDescent="0.3">
      <c r="A136" s="49" t="s">
        <v>12</v>
      </c>
      <c r="B136" s="86" t="s">
        <v>13</v>
      </c>
      <c r="C136" s="86"/>
      <c r="D136" s="86"/>
      <c r="E136" s="49" t="s">
        <v>9</v>
      </c>
      <c r="F136" s="35">
        <v>73</v>
      </c>
    </row>
    <row r="138" spans="1:6" x14ac:dyDescent="0.3">
      <c r="A138" s="15" t="s">
        <v>185</v>
      </c>
    </row>
    <row r="139" spans="1:6" x14ac:dyDescent="0.3">
      <c r="A139" s="32"/>
      <c r="B139" s="94" t="s">
        <v>205</v>
      </c>
      <c r="C139" s="94"/>
      <c r="D139" s="94"/>
      <c r="E139" s="94"/>
      <c r="F139" s="34"/>
    </row>
    <row r="140" spans="1:6" x14ac:dyDescent="0.3">
      <c r="A140" s="34"/>
      <c r="B140" s="95" t="s">
        <v>173</v>
      </c>
      <c r="C140" s="95"/>
      <c r="D140" s="95"/>
      <c r="E140" s="95"/>
      <c r="F140" s="34"/>
    </row>
    <row r="142" spans="1:6" ht="56.25" x14ac:dyDescent="0.3">
      <c r="A142" s="52" t="s">
        <v>67</v>
      </c>
      <c r="B142" s="64" t="s">
        <v>4</v>
      </c>
      <c r="C142" s="64"/>
      <c r="D142" s="64"/>
      <c r="E142" s="49" t="s">
        <v>5</v>
      </c>
      <c r="F142" s="49" t="s">
        <v>6</v>
      </c>
    </row>
    <row r="143" spans="1:6" x14ac:dyDescent="0.3">
      <c r="A143" s="49" t="s">
        <v>7</v>
      </c>
      <c r="B143" s="91" t="s">
        <v>139</v>
      </c>
      <c r="C143" s="92"/>
      <c r="D143" s="93"/>
      <c r="E143" s="49" t="s">
        <v>140</v>
      </c>
      <c r="F143" s="11">
        <v>174</v>
      </c>
    </row>
    <row r="144" spans="1:6" x14ac:dyDescent="0.3">
      <c r="A144" s="49" t="s">
        <v>8</v>
      </c>
      <c r="B144" s="91" t="s">
        <v>141</v>
      </c>
      <c r="C144" s="92"/>
      <c r="D144" s="93"/>
      <c r="E144" s="49" t="s">
        <v>9</v>
      </c>
      <c r="F144" s="35">
        <f>196+54</f>
        <v>250</v>
      </c>
    </row>
    <row r="145" spans="1:6" x14ac:dyDescent="0.3">
      <c r="A145" s="49" t="s">
        <v>10</v>
      </c>
      <c r="B145" s="91" t="s">
        <v>76</v>
      </c>
      <c r="C145" s="92"/>
      <c r="D145" s="93"/>
      <c r="E145" s="49" t="s">
        <v>9</v>
      </c>
      <c r="F145" s="35">
        <v>196</v>
      </c>
    </row>
    <row r="146" spans="1:6" x14ac:dyDescent="0.3">
      <c r="A146" s="49" t="s">
        <v>12</v>
      </c>
      <c r="B146" s="86" t="s">
        <v>13</v>
      </c>
      <c r="C146" s="86"/>
      <c r="D146" s="86"/>
      <c r="E146" s="49" t="s">
        <v>9</v>
      </c>
      <c r="F146" s="35">
        <v>231</v>
      </c>
    </row>
    <row r="148" spans="1:6" x14ac:dyDescent="0.3">
      <c r="A148" s="15" t="s">
        <v>184</v>
      </c>
    </row>
    <row r="149" spans="1:6" x14ac:dyDescent="0.3">
      <c r="A149" s="32"/>
      <c r="B149" s="94" t="s">
        <v>180</v>
      </c>
      <c r="C149" s="94"/>
      <c r="D149" s="94"/>
      <c r="E149" s="94"/>
      <c r="F149" s="34"/>
    </row>
    <row r="150" spans="1:6" x14ac:dyDescent="0.3">
      <c r="A150" s="34"/>
      <c r="B150" s="95" t="s">
        <v>173</v>
      </c>
      <c r="C150" s="95"/>
      <c r="D150" s="95"/>
      <c r="E150" s="95"/>
      <c r="F150" s="34"/>
    </row>
    <row r="152" spans="1:6" ht="56.25" x14ac:dyDescent="0.3">
      <c r="A152" s="52" t="s">
        <v>67</v>
      </c>
      <c r="B152" s="64" t="s">
        <v>4</v>
      </c>
      <c r="C152" s="64"/>
      <c r="D152" s="64"/>
      <c r="E152" s="49" t="s">
        <v>5</v>
      </c>
      <c r="F152" s="49" t="s">
        <v>6</v>
      </c>
    </row>
    <row r="153" spans="1:6" x14ac:dyDescent="0.3">
      <c r="A153" s="49" t="s">
        <v>7</v>
      </c>
      <c r="B153" s="91" t="s">
        <v>139</v>
      </c>
      <c r="C153" s="92"/>
      <c r="D153" s="93"/>
      <c r="E153" s="49" t="s">
        <v>140</v>
      </c>
      <c r="F153" s="11">
        <v>52</v>
      </c>
    </row>
    <row r="154" spans="1:6" x14ac:dyDescent="0.3">
      <c r="A154" s="49" t="s">
        <v>8</v>
      </c>
      <c r="B154" s="91" t="s">
        <v>141</v>
      </c>
      <c r="C154" s="92"/>
      <c r="D154" s="93"/>
      <c r="E154" s="49" t="s">
        <v>9</v>
      </c>
      <c r="F154" s="35">
        <f>175+33</f>
        <v>208</v>
      </c>
    </row>
    <row r="155" spans="1:6" x14ac:dyDescent="0.3">
      <c r="A155" s="49" t="s">
        <v>10</v>
      </c>
      <c r="B155" s="91" t="s">
        <v>76</v>
      </c>
      <c r="C155" s="92"/>
      <c r="D155" s="93"/>
      <c r="E155" s="49" t="s">
        <v>9</v>
      </c>
      <c r="F155" s="35">
        <v>175</v>
      </c>
    </row>
    <row r="156" spans="1:6" x14ac:dyDescent="0.3">
      <c r="A156" s="49" t="s">
        <v>12</v>
      </c>
      <c r="B156" s="86" t="s">
        <v>13</v>
      </c>
      <c r="C156" s="86"/>
      <c r="D156" s="86"/>
      <c r="E156" s="49" t="s">
        <v>9</v>
      </c>
      <c r="F156" s="35">
        <v>122</v>
      </c>
    </row>
    <row r="158" spans="1:6" x14ac:dyDescent="0.3">
      <c r="A158" s="15" t="s">
        <v>183</v>
      </c>
    </row>
    <row r="159" spans="1:6" x14ac:dyDescent="0.3">
      <c r="A159" s="32"/>
      <c r="B159" s="94" t="s">
        <v>268</v>
      </c>
      <c r="C159" s="94"/>
      <c r="D159" s="94"/>
      <c r="E159" s="94"/>
      <c r="F159" s="34"/>
    </row>
    <row r="160" spans="1:6" x14ac:dyDescent="0.3">
      <c r="A160" s="34"/>
      <c r="B160" s="95" t="s">
        <v>173</v>
      </c>
      <c r="C160" s="95"/>
      <c r="D160" s="95"/>
      <c r="E160" s="95"/>
      <c r="F160" s="34"/>
    </row>
    <row r="162" spans="1:6" ht="56.25" x14ac:dyDescent="0.3">
      <c r="A162" s="52" t="s">
        <v>67</v>
      </c>
      <c r="B162" s="64" t="s">
        <v>4</v>
      </c>
      <c r="C162" s="64"/>
      <c r="D162" s="64"/>
      <c r="E162" s="49" t="s">
        <v>5</v>
      </c>
      <c r="F162" s="49" t="s">
        <v>6</v>
      </c>
    </row>
    <row r="163" spans="1:6" x14ac:dyDescent="0.3">
      <c r="A163" s="49" t="s">
        <v>7</v>
      </c>
      <c r="B163" s="91" t="s">
        <v>139</v>
      </c>
      <c r="C163" s="92"/>
      <c r="D163" s="93"/>
      <c r="E163" s="49" t="s">
        <v>140</v>
      </c>
      <c r="F163" s="11">
        <v>105</v>
      </c>
    </row>
    <row r="164" spans="1:6" x14ac:dyDescent="0.3">
      <c r="A164" s="49" t="s">
        <v>8</v>
      </c>
      <c r="B164" s="91" t="s">
        <v>141</v>
      </c>
      <c r="C164" s="92"/>
      <c r="D164" s="93"/>
      <c r="E164" s="49" t="s">
        <v>9</v>
      </c>
      <c r="F164" s="35">
        <f>125+16</f>
        <v>141</v>
      </c>
    </row>
    <row r="165" spans="1:6" x14ac:dyDescent="0.3">
      <c r="A165" s="49" t="s">
        <v>10</v>
      </c>
      <c r="B165" s="91" t="s">
        <v>76</v>
      </c>
      <c r="C165" s="92"/>
      <c r="D165" s="93"/>
      <c r="E165" s="49" t="s">
        <v>9</v>
      </c>
      <c r="F165" s="35">
        <v>125</v>
      </c>
    </row>
    <row r="166" spans="1:6" x14ac:dyDescent="0.3">
      <c r="A166" s="49" t="s">
        <v>12</v>
      </c>
      <c r="B166" s="86" t="s">
        <v>13</v>
      </c>
      <c r="C166" s="86"/>
      <c r="D166" s="86"/>
      <c r="E166" s="49" t="s">
        <v>9</v>
      </c>
      <c r="F166" s="35">
        <v>46</v>
      </c>
    </row>
    <row r="168" spans="1:6" x14ac:dyDescent="0.3">
      <c r="A168" s="15" t="s">
        <v>195</v>
      </c>
    </row>
    <row r="169" spans="1:6" x14ac:dyDescent="0.3">
      <c r="A169" s="32"/>
      <c r="B169" s="94" t="s">
        <v>182</v>
      </c>
      <c r="C169" s="94"/>
      <c r="D169" s="94"/>
      <c r="E169" s="94"/>
      <c r="F169" s="34"/>
    </row>
    <row r="170" spans="1:6" x14ac:dyDescent="0.3">
      <c r="A170" s="34"/>
      <c r="B170" s="95" t="s">
        <v>173</v>
      </c>
      <c r="C170" s="95"/>
      <c r="D170" s="95"/>
      <c r="E170" s="95"/>
      <c r="F170" s="34"/>
    </row>
    <row r="172" spans="1:6" ht="56.25" x14ac:dyDescent="0.3">
      <c r="A172" s="52" t="s">
        <v>67</v>
      </c>
      <c r="B172" s="64" t="s">
        <v>4</v>
      </c>
      <c r="C172" s="64"/>
      <c r="D172" s="64"/>
      <c r="E172" s="49" t="s">
        <v>5</v>
      </c>
      <c r="F172" s="49" t="s">
        <v>6</v>
      </c>
    </row>
    <row r="173" spans="1:6" x14ac:dyDescent="0.3">
      <c r="A173" s="49" t="s">
        <v>7</v>
      </c>
      <c r="B173" s="91" t="s">
        <v>139</v>
      </c>
      <c r="C173" s="92"/>
      <c r="D173" s="93"/>
      <c r="E173" s="49" t="s">
        <v>140</v>
      </c>
      <c r="F173" s="11">
        <v>121</v>
      </c>
    </row>
    <row r="174" spans="1:6" x14ac:dyDescent="0.3">
      <c r="A174" s="49" t="s">
        <v>8</v>
      </c>
      <c r="B174" s="91" t="s">
        <v>141</v>
      </c>
      <c r="C174" s="92"/>
      <c r="D174" s="93"/>
      <c r="E174" s="49" t="s">
        <v>9</v>
      </c>
      <c r="F174" s="35">
        <f>127+24</f>
        <v>151</v>
      </c>
    </row>
    <row r="175" spans="1:6" x14ac:dyDescent="0.3">
      <c r="A175" s="49" t="s">
        <v>10</v>
      </c>
      <c r="B175" s="91" t="s">
        <v>76</v>
      </c>
      <c r="C175" s="92"/>
      <c r="D175" s="93"/>
      <c r="E175" s="49" t="s">
        <v>9</v>
      </c>
      <c r="F175" s="35">
        <v>127</v>
      </c>
    </row>
    <row r="176" spans="1:6" x14ac:dyDescent="0.3">
      <c r="A176" s="49" t="s">
        <v>12</v>
      </c>
      <c r="B176" s="86" t="s">
        <v>13</v>
      </c>
      <c r="C176" s="86"/>
      <c r="D176" s="86"/>
      <c r="E176" s="49" t="s">
        <v>9</v>
      </c>
      <c r="F176" s="35">
        <v>98</v>
      </c>
    </row>
    <row r="178" spans="1:6" x14ac:dyDescent="0.3">
      <c r="A178" s="15" t="s">
        <v>196</v>
      </c>
    </row>
    <row r="179" spans="1:6" x14ac:dyDescent="0.3">
      <c r="A179" s="32"/>
      <c r="B179" s="94" t="s">
        <v>193</v>
      </c>
      <c r="C179" s="94"/>
      <c r="D179" s="94"/>
      <c r="E179" s="94"/>
      <c r="F179" s="34"/>
    </row>
    <row r="180" spans="1:6" x14ac:dyDescent="0.3">
      <c r="A180" s="34"/>
      <c r="B180" s="95" t="s">
        <v>173</v>
      </c>
      <c r="C180" s="95"/>
      <c r="D180" s="95"/>
      <c r="E180" s="95"/>
      <c r="F180" s="34"/>
    </row>
    <row r="182" spans="1:6" ht="56.25" x14ac:dyDescent="0.3">
      <c r="A182" s="52" t="s">
        <v>67</v>
      </c>
      <c r="B182" s="64" t="s">
        <v>4</v>
      </c>
      <c r="C182" s="64"/>
      <c r="D182" s="64"/>
      <c r="E182" s="49" t="s">
        <v>5</v>
      </c>
      <c r="F182" s="49" t="s">
        <v>6</v>
      </c>
    </row>
    <row r="183" spans="1:6" x14ac:dyDescent="0.3">
      <c r="A183" s="49" t="s">
        <v>7</v>
      </c>
      <c r="B183" s="91" t="s">
        <v>139</v>
      </c>
      <c r="C183" s="92"/>
      <c r="D183" s="93"/>
      <c r="E183" s="49" t="s">
        <v>140</v>
      </c>
      <c r="F183" s="11">
        <v>416</v>
      </c>
    </row>
    <row r="184" spans="1:6" x14ac:dyDescent="0.3">
      <c r="A184" s="49" t="s">
        <v>8</v>
      </c>
      <c r="B184" s="91" t="s">
        <v>141</v>
      </c>
      <c r="C184" s="92"/>
      <c r="D184" s="93"/>
      <c r="E184" s="49" t="s">
        <v>9</v>
      </c>
      <c r="F184" s="35">
        <f>195+35</f>
        <v>230</v>
      </c>
    </row>
    <row r="185" spans="1:6" x14ac:dyDescent="0.3">
      <c r="A185" s="49" t="s">
        <v>10</v>
      </c>
      <c r="B185" s="91" t="s">
        <v>76</v>
      </c>
      <c r="C185" s="92"/>
      <c r="D185" s="93"/>
      <c r="E185" s="49" t="s">
        <v>9</v>
      </c>
      <c r="F185" s="35">
        <v>195</v>
      </c>
    </row>
    <row r="186" spans="1:6" x14ac:dyDescent="0.3">
      <c r="A186" s="49" t="s">
        <v>12</v>
      </c>
      <c r="B186" s="86" t="s">
        <v>13</v>
      </c>
      <c r="C186" s="86"/>
      <c r="D186" s="86"/>
      <c r="E186" s="49" t="s">
        <v>9</v>
      </c>
      <c r="F186" s="35">
        <v>152</v>
      </c>
    </row>
    <row r="188" spans="1:6" hidden="1" x14ac:dyDescent="0.3">
      <c r="A188" s="15" t="s">
        <v>199</v>
      </c>
    </row>
    <row r="189" spans="1:6" hidden="1" x14ac:dyDescent="0.3">
      <c r="A189" s="32"/>
      <c r="B189" s="118" t="s">
        <v>194</v>
      </c>
      <c r="C189" s="118"/>
      <c r="D189" s="118"/>
      <c r="E189" s="118"/>
      <c r="F189" s="34"/>
    </row>
    <row r="190" spans="1:6" hidden="1" x14ac:dyDescent="0.3">
      <c r="A190" s="34"/>
      <c r="B190" s="95" t="s">
        <v>173</v>
      </c>
      <c r="C190" s="95"/>
      <c r="D190" s="95"/>
      <c r="E190" s="95"/>
      <c r="F190" s="34"/>
    </row>
    <row r="191" spans="1:6" hidden="1" x14ac:dyDescent="0.3"/>
    <row r="192" spans="1:6" ht="56.25" hidden="1" x14ac:dyDescent="0.3">
      <c r="A192" s="52" t="s">
        <v>67</v>
      </c>
      <c r="B192" s="64" t="s">
        <v>4</v>
      </c>
      <c r="C192" s="64"/>
      <c r="D192" s="64"/>
      <c r="E192" s="49" t="s">
        <v>5</v>
      </c>
      <c r="F192" s="49" t="s">
        <v>6</v>
      </c>
    </row>
    <row r="193" spans="1:6" hidden="1" x14ac:dyDescent="0.3">
      <c r="A193" s="49" t="s">
        <v>7</v>
      </c>
      <c r="B193" s="91" t="s">
        <v>139</v>
      </c>
      <c r="C193" s="92"/>
      <c r="D193" s="93"/>
      <c r="E193" s="49" t="s">
        <v>140</v>
      </c>
      <c r="F193" s="11">
        <v>0</v>
      </c>
    </row>
    <row r="194" spans="1:6" hidden="1" x14ac:dyDescent="0.3">
      <c r="A194" s="49" t="s">
        <v>8</v>
      </c>
      <c r="B194" s="91" t="s">
        <v>141</v>
      </c>
      <c r="C194" s="92"/>
      <c r="D194" s="93"/>
      <c r="E194" s="49" t="s">
        <v>9</v>
      </c>
      <c r="F194" s="35">
        <v>0</v>
      </c>
    </row>
    <row r="195" spans="1:6" hidden="1" x14ac:dyDescent="0.3">
      <c r="A195" s="49" t="s">
        <v>10</v>
      </c>
      <c r="B195" s="91" t="s">
        <v>76</v>
      </c>
      <c r="C195" s="92"/>
      <c r="D195" s="93"/>
      <c r="E195" s="49" t="s">
        <v>9</v>
      </c>
      <c r="F195" s="35">
        <v>0</v>
      </c>
    </row>
    <row r="196" spans="1:6" hidden="1" x14ac:dyDescent="0.3">
      <c r="A196" s="49" t="s">
        <v>12</v>
      </c>
      <c r="B196" s="86" t="s">
        <v>13</v>
      </c>
      <c r="C196" s="86"/>
      <c r="D196" s="86"/>
      <c r="E196" s="49" t="s">
        <v>9</v>
      </c>
      <c r="F196" s="35">
        <v>0</v>
      </c>
    </row>
    <row r="197" spans="1:6" hidden="1" x14ac:dyDescent="0.3"/>
    <row r="198" spans="1:6" x14ac:dyDescent="0.3">
      <c r="A198" s="15" t="s">
        <v>199</v>
      </c>
    </row>
    <row r="199" spans="1:6" x14ac:dyDescent="0.3">
      <c r="A199" s="32"/>
      <c r="B199" s="94" t="s">
        <v>269</v>
      </c>
      <c r="C199" s="94"/>
      <c r="D199" s="94"/>
      <c r="E199" s="94"/>
      <c r="F199" s="34"/>
    </row>
    <row r="200" spans="1:6" x14ac:dyDescent="0.3">
      <c r="A200" s="34"/>
      <c r="B200" s="95" t="s">
        <v>173</v>
      </c>
      <c r="C200" s="95"/>
      <c r="D200" s="95"/>
      <c r="E200" s="95"/>
      <c r="F200" s="34"/>
    </row>
    <row r="202" spans="1:6" ht="56.25" x14ac:dyDescent="0.3">
      <c r="A202" s="52" t="s">
        <v>67</v>
      </c>
      <c r="B202" s="64" t="s">
        <v>4</v>
      </c>
      <c r="C202" s="64"/>
      <c r="D202" s="64"/>
      <c r="E202" s="49" t="s">
        <v>5</v>
      </c>
      <c r="F202" s="49" t="s">
        <v>6</v>
      </c>
    </row>
    <row r="203" spans="1:6" x14ac:dyDescent="0.3">
      <c r="A203" s="49" t="s">
        <v>7</v>
      </c>
      <c r="B203" s="91" t="s">
        <v>139</v>
      </c>
      <c r="C203" s="92"/>
      <c r="D203" s="93"/>
      <c r="E203" s="49" t="s">
        <v>140</v>
      </c>
      <c r="F203" s="11">
        <v>69</v>
      </c>
    </row>
    <row r="204" spans="1:6" x14ac:dyDescent="0.3">
      <c r="A204" s="49" t="s">
        <v>8</v>
      </c>
      <c r="B204" s="91" t="s">
        <v>141</v>
      </c>
      <c r="C204" s="92"/>
      <c r="D204" s="93"/>
      <c r="E204" s="49" t="s">
        <v>9</v>
      </c>
      <c r="F204" s="35">
        <f>38+11</f>
        <v>49</v>
      </c>
    </row>
    <row r="205" spans="1:6" x14ac:dyDescent="0.3">
      <c r="A205" s="49" t="s">
        <v>10</v>
      </c>
      <c r="B205" s="91" t="s">
        <v>76</v>
      </c>
      <c r="C205" s="92"/>
      <c r="D205" s="93"/>
      <c r="E205" s="49" t="s">
        <v>9</v>
      </c>
      <c r="F205" s="35">
        <v>38</v>
      </c>
    </row>
    <row r="206" spans="1:6" x14ac:dyDescent="0.3">
      <c r="A206" s="49" t="s">
        <v>12</v>
      </c>
      <c r="B206" s="86" t="s">
        <v>13</v>
      </c>
      <c r="C206" s="86"/>
      <c r="D206" s="86"/>
      <c r="E206" s="49" t="s">
        <v>9</v>
      </c>
      <c r="F206" s="35">
        <v>27</v>
      </c>
    </row>
    <row r="208" spans="1:6" x14ac:dyDescent="0.3">
      <c r="A208" s="15" t="s">
        <v>200</v>
      </c>
    </row>
    <row r="209" spans="1:6" x14ac:dyDescent="0.3">
      <c r="A209" s="32"/>
      <c r="B209" s="94" t="s">
        <v>197</v>
      </c>
      <c r="C209" s="94"/>
      <c r="D209" s="94"/>
      <c r="E209" s="94"/>
      <c r="F209" s="34"/>
    </row>
    <row r="210" spans="1:6" x14ac:dyDescent="0.3">
      <c r="A210" s="34"/>
      <c r="B210" s="95" t="s">
        <v>173</v>
      </c>
      <c r="C210" s="95"/>
      <c r="D210" s="95"/>
      <c r="E210" s="95"/>
      <c r="F210" s="34"/>
    </row>
    <row r="212" spans="1:6" ht="56.25" x14ac:dyDescent="0.3">
      <c r="A212" s="52" t="s">
        <v>67</v>
      </c>
      <c r="B212" s="64" t="s">
        <v>4</v>
      </c>
      <c r="C212" s="64"/>
      <c r="D212" s="64"/>
      <c r="E212" s="49" t="s">
        <v>5</v>
      </c>
      <c r="F212" s="49" t="s">
        <v>6</v>
      </c>
    </row>
    <row r="213" spans="1:6" x14ac:dyDescent="0.3">
      <c r="A213" s="49" t="s">
        <v>7</v>
      </c>
      <c r="B213" s="91" t="s">
        <v>139</v>
      </c>
      <c r="C213" s="92"/>
      <c r="D213" s="93"/>
      <c r="E213" s="49" t="s">
        <v>140</v>
      </c>
      <c r="F213" s="11">
        <v>106</v>
      </c>
    </row>
    <row r="214" spans="1:6" x14ac:dyDescent="0.3">
      <c r="A214" s="49" t="s">
        <v>8</v>
      </c>
      <c r="B214" s="91" t="s">
        <v>141</v>
      </c>
      <c r="C214" s="92"/>
      <c r="D214" s="93"/>
      <c r="E214" s="49" t="s">
        <v>9</v>
      </c>
      <c r="F214" s="35">
        <f>147+36</f>
        <v>183</v>
      </c>
    </row>
    <row r="215" spans="1:6" x14ac:dyDescent="0.3">
      <c r="A215" s="49" t="s">
        <v>10</v>
      </c>
      <c r="B215" s="91" t="s">
        <v>76</v>
      </c>
      <c r="C215" s="92"/>
      <c r="D215" s="93"/>
      <c r="E215" s="49" t="s">
        <v>9</v>
      </c>
      <c r="F215" s="35">
        <v>147</v>
      </c>
    </row>
    <row r="216" spans="1:6" x14ac:dyDescent="0.3">
      <c r="A216" s="49" t="s">
        <v>12</v>
      </c>
      <c r="B216" s="86" t="s">
        <v>13</v>
      </c>
      <c r="C216" s="86"/>
      <c r="D216" s="86"/>
      <c r="E216" s="49" t="s">
        <v>9</v>
      </c>
      <c r="F216" s="35">
        <v>120</v>
      </c>
    </row>
    <row r="218" spans="1:6" x14ac:dyDescent="0.3">
      <c r="A218" s="15" t="s">
        <v>203</v>
      </c>
    </row>
    <row r="219" spans="1:6" x14ac:dyDescent="0.3">
      <c r="A219" s="32"/>
      <c r="B219" s="94" t="s">
        <v>198</v>
      </c>
      <c r="C219" s="94"/>
      <c r="D219" s="94"/>
      <c r="E219" s="94"/>
      <c r="F219" s="34"/>
    </row>
    <row r="220" spans="1:6" x14ac:dyDescent="0.3">
      <c r="A220" s="34"/>
      <c r="B220" s="95" t="s">
        <v>173</v>
      </c>
      <c r="C220" s="95"/>
      <c r="D220" s="95"/>
      <c r="E220" s="95"/>
      <c r="F220" s="34"/>
    </row>
    <row r="222" spans="1:6" ht="56.25" x14ac:dyDescent="0.3">
      <c r="A222" s="52" t="s">
        <v>67</v>
      </c>
      <c r="B222" s="64" t="s">
        <v>4</v>
      </c>
      <c r="C222" s="64"/>
      <c r="D222" s="64"/>
      <c r="E222" s="49" t="s">
        <v>5</v>
      </c>
      <c r="F222" s="49" t="s">
        <v>6</v>
      </c>
    </row>
    <row r="223" spans="1:6" x14ac:dyDescent="0.3">
      <c r="A223" s="49" t="s">
        <v>7</v>
      </c>
      <c r="B223" s="91" t="s">
        <v>139</v>
      </c>
      <c r="C223" s="92"/>
      <c r="D223" s="93"/>
      <c r="E223" s="49" t="s">
        <v>140</v>
      </c>
      <c r="F223" s="11">
        <v>446</v>
      </c>
    </row>
    <row r="224" spans="1:6" x14ac:dyDescent="0.3">
      <c r="A224" s="49" t="s">
        <v>8</v>
      </c>
      <c r="B224" s="91" t="s">
        <v>141</v>
      </c>
      <c r="C224" s="92"/>
      <c r="D224" s="93"/>
      <c r="E224" s="49" t="s">
        <v>9</v>
      </c>
      <c r="F224" s="35">
        <f>886+165</f>
        <v>1051</v>
      </c>
    </row>
    <row r="225" spans="1:6" x14ac:dyDescent="0.3">
      <c r="A225" s="49" t="s">
        <v>10</v>
      </c>
      <c r="B225" s="91" t="s">
        <v>76</v>
      </c>
      <c r="C225" s="92"/>
      <c r="D225" s="93"/>
      <c r="E225" s="49" t="s">
        <v>9</v>
      </c>
      <c r="F225" s="35">
        <v>886</v>
      </c>
    </row>
    <row r="226" spans="1:6" x14ac:dyDescent="0.3">
      <c r="A226" s="49" t="s">
        <v>12</v>
      </c>
      <c r="B226" s="86" t="s">
        <v>13</v>
      </c>
      <c r="C226" s="86"/>
      <c r="D226" s="86"/>
      <c r="E226" s="49" t="s">
        <v>9</v>
      </c>
      <c r="F226" s="35">
        <v>679</v>
      </c>
    </row>
    <row r="228" spans="1:6" x14ac:dyDescent="0.3">
      <c r="A228" s="15" t="s">
        <v>204</v>
      </c>
    </row>
    <row r="229" spans="1:6" x14ac:dyDescent="0.3">
      <c r="A229" s="32"/>
      <c r="B229" s="94" t="s">
        <v>201</v>
      </c>
      <c r="C229" s="94"/>
      <c r="D229" s="94"/>
      <c r="E229" s="94"/>
      <c r="F229" s="34"/>
    </row>
    <row r="230" spans="1:6" x14ac:dyDescent="0.3">
      <c r="A230" s="34"/>
      <c r="B230" s="95" t="s">
        <v>173</v>
      </c>
      <c r="C230" s="95"/>
      <c r="D230" s="95"/>
      <c r="E230" s="95"/>
      <c r="F230" s="34"/>
    </row>
    <row r="232" spans="1:6" ht="56.25" x14ac:dyDescent="0.3">
      <c r="A232" s="52" t="s">
        <v>67</v>
      </c>
      <c r="B232" s="64" t="s">
        <v>4</v>
      </c>
      <c r="C232" s="64"/>
      <c r="D232" s="64"/>
      <c r="E232" s="49" t="s">
        <v>5</v>
      </c>
      <c r="F232" s="49" t="s">
        <v>6</v>
      </c>
    </row>
    <row r="233" spans="1:6" x14ac:dyDescent="0.3">
      <c r="A233" s="49" t="s">
        <v>7</v>
      </c>
      <c r="B233" s="91" t="s">
        <v>139</v>
      </c>
      <c r="C233" s="92"/>
      <c r="D233" s="93"/>
      <c r="E233" s="49" t="s">
        <v>140</v>
      </c>
      <c r="F233" s="11">
        <v>342</v>
      </c>
    </row>
    <row r="234" spans="1:6" x14ac:dyDescent="0.3">
      <c r="A234" s="49" t="s">
        <v>8</v>
      </c>
      <c r="B234" s="91" t="s">
        <v>141</v>
      </c>
      <c r="C234" s="92"/>
      <c r="D234" s="93"/>
      <c r="E234" s="49" t="s">
        <v>9</v>
      </c>
      <c r="F234" s="35">
        <f>726+118</f>
        <v>844</v>
      </c>
    </row>
    <row r="235" spans="1:6" x14ac:dyDescent="0.3">
      <c r="A235" s="49" t="s">
        <v>10</v>
      </c>
      <c r="B235" s="91" t="s">
        <v>76</v>
      </c>
      <c r="C235" s="92"/>
      <c r="D235" s="93"/>
      <c r="E235" s="49" t="s">
        <v>9</v>
      </c>
      <c r="F235" s="35">
        <v>726</v>
      </c>
    </row>
    <row r="236" spans="1:6" x14ac:dyDescent="0.3">
      <c r="A236" s="49" t="s">
        <v>12</v>
      </c>
      <c r="B236" s="86" t="s">
        <v>13</v>
      </c>
      <c r="C236" s="86"/>
      <c r="D236" s="86"/>
      <c r="E236" s="49" t="s">
        <v>9</v>
      </c>
      <c r="F236" s="35">
        <v>456</v>
      </c>
    </row>
    <row r="238" spans="1:6" x14ac:dyDescent="0.3">
      <c r="A238" s="15" t="s">
        <v>270</v>
      </c>
    </row>
    <row r="239" spans="1:6" x14ac:dyDescent="0.3">
      <c r="A239" s="32"/>
      <c r="B239" s="94" t="s">
        <v>202</v>
      </c>
      <c r="C239" s="94"/>
      <c r="D239" s="94"/>
      <c r="E239" s="94"/>
      <c r="F239" s="34"/>
    </row>
    <row r="240" spans="1:6" x14ac:dyDescent="0.3">
      <c r="A240" s="34"/>
      <c r="B240" s="95" t="s">
        <v>173</v>
      </c>
      <c r="C240" s="95"/>
      <c r="D240" s="95"/>
      <c r="E240" s="95"/>
      <c r="F240" s="34"/>
    </row>
    <row r="242" spans="1:6" ht="56.25" x14ac:dyDescent="0.3">
      <c r="A242" s="52" t="s">
        <v>67</v>
      </c>
      <c r="B242" s="64" t="s">
        <v>4</v>
      </c>
      <c r="C242" s="64"/>
      <c r="D242" s="64"/>
      <c r="E242" s="49" t="s">
        <v>5</v>
      </c>
      <c r="F242" s="49" t="s">
        <v>6</v>
      </c>
    </row>
    <row r="243" spans="1:6" x14ac:dyDescent="0.3">
      <c r="A243" s="49" t="s">
        <v>7</v>
      </c>
      <c r="B243" s="91" t="s">
        <v>139</v>
      </c>
      <c r="C243" s="92"/>
      <c r="D243" s="93"/>
      <c r="E243" s="49" t="s">
        <v>140</v>
      </c>
      <c r="F243" s="11">
        <v>257</v>
      </c>
    </row>
    <row r="244" spans="1:6" x14ac:dyDescent="0.3">
      <c r="A244" s="49" t="s">
        <v>8</v>
      </c>
      <c r="B244" s="91" t="s">
        <v>141</v>
      </c>
      <c r="C244" s="92"/>
      <c r="D244" s="93"/>
      <c r="E244" s="49" t="s">
        <v>9</v>
      </c>
      <c r="F244" s="35">
        <f>161+55</f>
        <v>216</v>
      </c>
    </row>
    <row r="245" spans="1:6" x14ac:dyDescent="0.3">
      <c r="A245" s="49" t="s">
        <v>10</v>
      </c>
      <c r="B245" s="91" t="s">
        <v>76</v>
      </c>
      <c r="C245" s="92"/>
      <c r="D245" s="93"/>
      <c r="E245" s="49" t="s">
        <v>9</v>
      </c>
      <c r="F245" s="35">
        <v>161</v>
      </c>
    </row>
    <row r="246" spans="1:6" x14ac:dyDescent="0.3">
      <c r="A246" s="49" t="s">
        <v>12</v>
      </c>
      <c r="B246" s="86" t="s">
        <v>13</v>
      </c>
      <c r="C246" s="86"/>
      <c r="D246" s="86"/>
      <c r="E246" s="49" t="s">
        <v>9</v>
      </c>
      <c r="F246" s="35">
        <v>230</v>
      </c>
    </row>
    <row r="249" spans="1:6" x14ac:dyDescent="0.3">
      <c r="A249" s="15" t="s">
        <v>28</v>
      </c>
    </row>
    <row r="251" spans="1:6" x14ac:dyDescent="0.3">
      <c r="A251" s="15" t="s">
        <v>50</v>
      </c>
    </row>
    <row r="253" spans="1:6" ht="18.75" customHeight="1" x14ac:dyDescent="0.3">
      <c r="A253" s="15" t="s">
        <v>95</v>
      </c>
    </row>
    <row r="255" spans="1:6" ht="37.5" customHeight="1" x14ac:dyDescent="0.3">
      <c r="A255" s="69" t="s">
        <v>29</v>
      </c>
      <c r="B255" s="115"/>
      <c r="C255" s="116" t="s">
        <v>53</v>
      </c>
      <c r="D255" s="62"/>
      <c r="E255" s="69" t="s">
        <v>30</v>
      </c>
      <c r="F255" s="115"/>
    </row>
    <row r="256" spans="1:6" ht="36" customHeight="1" x14ac:dyDescent="0.3">
      <c r="A256" s="51" t="s">
        <v>51</v>
      </c>
      <c r="B256" s="53" t="s">
        <v>52</v>
      </c>
      <c r="C256" s="117"/>
      <c r="D256" s="63"/>
      <c r="E256" s="49" t="s">
        <v>31</v>
      </c>
      <c r="F256" s="49" t="s">
        <v>32</v>
      </c>
    </row>
    <row r="257" spans="1:6" ht="98.25" customHeight="1" x14ac:dyDescent="0.3">
      <c r="A257" s="50">
        <v>136</v>
      </c>
      <c r="B257" s="36" t="s">
        <v>148</v>
      </c>
      <c r="C257" s="60">
        <v>2</v>
      </c>
      <c r="D257" s="61"/>
      <c r="E257" s="57">
        <v>566</v>
      </c>
      <c r="F257" s="37">
        <v>321</v>
      </c>
    </row>
    <row r="258" spans="1:6" ht="57.75" hidden="1" customHeight="1" x14ac:dyDescent="0.3">
      <c r="A258" s="50">
        <v>184</v>
      </c>
      <c r="B258" s="36" t="s">
        <v>149</v>
      </c>
      <c r="C258" s="60">
        <v>2</v>
      </c>
      <c r="D258" s="61"/>
      <c r="E258" s="37">
        <v>0</v>
      </c>
      <c r="F258" s="37">
        <v>0</v>
      </c>
    </row>
    <row r="259" spans="1:6" x14ac:dyDescent="0.3">
      <c r="A259" s="55">
        <v>11</v>
      </c>
      <c r="B259" s="36" t="s">
        <v>119</v>
      </c>
      <c r="C259" s="60">
        <v>4</v>
      </c>
      <c r="D259" s="61"/>
      <c r="E259" s="38">
        <v>389</v>
      </c>
      <c r="F259" s="39">
        <v>0</v>
      </c>
    </row>
    <row r="260" spans="1:6" x14ac:dyDescent="0.3">
      <c r="A260" s="55">
        <v>12</v>
      </c>
      <c r="B260" s="36" t="s">
        <v>120</v>
      </c>
      <c r="C260" s="60">
        <v>5</v>
      </c>
      <c r="D260" s="61"/>
      <c r="E260" s="39">
        <v>186</v>
      </c>
      <c r="F260" s="39">
        <f>59-7</f>
        <v>52</v>
      </c>
    </row>
    <row r="261" spans="1:6" x14ac:dyDescent="0.3">
      <c r="A261" s="55">
        <v>14</v>
      </c>
      <c r="B261" s="36" t="s">
        <v>121</v>
      </c>
      <c r="C261" s="60">
        <v>38</v>
      </c>
      <c r="D261" s="61"/>
      <c r="E261" s="39">
        <v>39</v>
      </c>
      <c r="F261" s="39">
        <v>0</v>
      </c>
    </row>
    <row r="262" spans="1:6" x14ac:dyDescent="0.3">
      <c r="A262" s="55">
        <v>16</v>
      </c>
      <c r="B262" s="36" t="s">
        <v>122</v>
      </c>
      <c r="C262" s="60">
        <v>6</v>
      </c>
      <c r="D262" s="61"/>
      <c r="E262" s="39">
        <v>306</v>
      </c>
      <c r="F262" s="39">
        <v>201</v>
      </c>
    </row>
    <row r="263" spans="1:6" x14ac:dyDescent="0.3">
      <c r="A263" s="55">
        <v>28</v>
      </c>
      <c r="B263" s="36" t="s">
        <v>123</v>
      </c>
      <c r="C263" s="60">
        <v>12</v>
      </c>
      <c r="D263" s="61"/>
      <c r="E263" s="39">
        <v>1407</v>
      </c>
      <c r="F263" s="39">
        <v>40</v>
      </c>
    </row>
    <row r="264" spans="1:6" x14ac:dyDescent="0.3">
      <c r="A264" s="55">
        <v>29</v>
      </c>
      <c r="B264" s="36" t="s">
        <v>124</v>
      </c>
      <c r="C264" s="60">
        <v>13</v>
      </c>
      <c r="D264" s="61"/>
      <c r="E264" s="39">
        <f>912-270</f>
        <v>642</v>
      </c>
      <c r="F264" s="39">
        <v>70</v>
      </c>
    </row>
    <row r="265" spans="1:6" x14ac:dyDescent="0.3">
      <c r="A265" s="55">
        <v>158</v>
      </c>
      <c r="B265" s="36" t="s">
        <v>77</v>
      </c>
      <c r="C265" s="60">
        <v>37</v>
      </c>
      <c r="D265" s="61"/>
      <c r="E265" s="39">
        <v>521</v>
      </c>
      <c r="F265" s="39">
        <v>0</v>
      </c>
    </row>
    <row r="266" spans="1:6" x14ac:dyDescent="0.3">
      <c r="A266" s="55">
        <v>53</v>
      </c>
      <c r="B266" s="36" t="s">
        <v>125</v>
      </c>
      <c r="C266" s="60">
        <v>15</v>
      </c>
      <c r="D266" s="61"/>
      <c r="E266" s="39">
        <v>746</v>
      </c>
      <c r="F266" s="39">
        <v>169</v>
      </c>
    </row>
    <row r="267" spans="1:6" x14ac:dyDescent="0.3">
      <c r="A267" s="55">
        <v>54</v>
      </c>
      <c r="B267" s="36" t="s">
        <v>126</v>
      </c>
      <c r="C267" s="60">
        <v>16</v>
      </c>
      <c r="D267" s="61"/>
      <c r="E267" s="39">
        <v>330</v>
      </c>
      <c r="F267" s="39">
        <v>0</v>
      </c>
    </row>
    <row r="268" spans="1:6" x14ac:dyDescent="0.3">
      <c r="A268" s="55">
        <v>56</v>
      </c>
      <c r="B268" s="36" t="s">
        <v>127</v>
      </c>
      <c r="C268" s="60">
        <v>13</v>
      </c>
      <c r="D268" s="61"/>
      <c r="E268" s="39">
        <v>394</v>
      </c>
      <c r="F268" s="39">
        <v>143</v>
      </c>
    </row>
    <row r="269" spans="1:6" ht="56.25" x14ac:dyDescent="0.3">
      <c r="A269" s="55">
        <v>162</v>
      </c>
      <c r="B269" s="36" t="s">
        <v>128</v>
      </c>
      <c r="C269" s="60">
        <v>20</v>
      </c>
      <c r="D269" s="61"/>
      <c r="E269" s="39">
        <v>426</v>
      </c>
      <c r="F269" s="39">
        <v>150</v>
      </c>
    </row>
    <row r="270" spans="1:6" x14ac:dyDescent="0.3">
      <c r="A270" s="55">
        <v>65</v>
      </c>
      <c r="B270" s="36" t="s">
        <v>129</v>
      </c>
      <c r="C270" s="60">
        <v>21</v>
      </c>
      <c r="D270" s="61"/>
      <c r="E270" s="39">
        <v>445</v>
      </c>
      <c r="F270" s="39">
        <v>120</v>
      </c>
    </row>
    <row r="271" spans="1:6" x14ac:dyDescent="0.3">
      <c r="A271" s="55">
        <v>68</v>
      </c>
      <c r="B271" s="36" t="s">
        <v>147</v>
      </c>
      <c r="C271" s="60">
        <v>22</v>
      </c>
      <c r="D271" s="61"/>
      <c r="E271" s="39">
        <v>513</v>
      </c>
      <c r="F271" s="39">
        <v>217</v>
      </c>
    </row>
    <row r="272" spans="1:6" x14ac:dyDescent="0.3">
      <c r="A272" s="55">
        <v>75</v>
      </c>
      <c r="B272" s="36" t="s">
        <v>130</v>
      </c>
      <c r="C272" s="60">
        <v>23</v>
      </c>
      <c r="D272" s="61"/>
      <c r="E272" s="39">
        <v>512</v>
      </c>
      <c r="F272" s="39">
        <v>0</v>
      </c>
    </row>
    <row r="273" spans="1:10" x14ac:dyDescent="0.3">
      <c r="A273" s="55">
        <v>77</v>
      </c>
      <c r="B273" s="36" t="s">
        <v>288</v>
      </c>
      <c r="C273" s="60">
        <v>24</v>
      </c>
      <c r="D273" s="61"/>
      <c r="E273" s="39">
        <v>15</v>
      </c>
      <c r="F273" s="39">
        <v>50</v>
      </c>
    </row>
    <row r="274" spans="1:10" ht="23.25" customHeight="1" x14ac:dyDescent="0.3">
      <c r="A274" s="55">
        <v>81</v>
      </c>
      <c r="B274" s="36" t="s">
        <v>131</v>
      </c>
      <c r="C274" s="60">
        <v>25</v>
      </c>
      <c r="D274" s="61"/>
      <c r="E274" s="39">
        <v>266</v>
      </c>
      <c r="F274" s="39">
        <v>48</v>
      </c>
    </row>
    <row r="275" spans="1:10" x14ac:dyDescent="0.3">
      <c r="A275" s="55">
        <v>97</v>
      </c>
      <c r="B275" s="36" t="s">
        <v>132</v>
      </c>
      <c r="C275" s="60">
        <v>27</v>
      </c>
      <c r="D275" s="61"/>
      <c r="E275" s="39">
        <v>1536</v>
      </c>
      <c r="F275" s="39">
        <v>1042</v>
      </c>
    </row>
    <row r="276" spans="1:10" x14ac:dyDescent="0.3">
      <c r="A276" s="55">
        <v>100</v>
      </c>
      <c r="B276" s="36" t="s">
        <v>78</v>
      </c>
      <c r="C276" s="60">
        <v>29</v>
      </c>
      <c r="D276" s="61"/>
      <c r="E276" s="39">
        <f>375-190+647+100</f>
        <v>932</v>
      </c>
      <c r="F276" s="39">
        <v>109</v>
      </c>
    </row>
    <row r="277" spans="1:10" x14ac:dyDescent="0.3">
      <c r="A277" s="55">
        <v>108</v>
      </c>
      <c r="B277" s="36" t="s">
        <v>133</v>
      </c>
      <c r="C277" s="60">
        <v>30</v>
      </c>
      <c r="D277" s="61"/>
      <c r="E277" s="39">
        <v>586</v>
      </c>
      <c r="F277" s="39">
        <v>110</v>
      </c>
    </row>
    <row r="278" spans="1:10" x14ac:dyDescent="0.3">
      <c r="A278" s="55">
        <v>112</v>
      </c>
      <c r="B278" s="36" t="s">
        <v>134</v>
      </c>
      <c r="C278" s="60">
        <v>31.32</v>
      </c>
      <c r="D278" s="61"/>
      <c r="E278" s="39">
        <f>2225+30</f>
        <v>2255</v>
      </c>
      <c r="F278" s="39">
        <v>302</v>
      </c>
    </row>
    <row r="279" spans="1:10" x14ac:dyDescent="0.3">
      <c r="A279" s="55">
        <v>114</v>
      </c>
      <c r="B279" s="36" t="s">
        <v>79</v>
      </c>
      <c r="C279" s="60">
        <v>33</v>
      </c>
      <c r="D279" s="61"/>
      <c r="E279" s="39">
        <v>40</v>
      </c>
      <c r="F279" s="39">
        <v>0</v>
      </c>
    </row>
    <row r="280" spans="1:10" x14ac:dyDescent="0.3">
      <c r="A280" s="55">
        <v>116</v>
      </c>
      <c r="B280" s="36" t="s">
        <v>80</v>
      </c>
      <c r="C280" s="60">
        <v>34</v>
      </c>
      <c r="D280" s="61"/>
      <c r="E280" s="39">
        <v>100</v>
      </c>
      <c r="F280" s="39">
        <v>0</v>
      </c>
    </row>
    <row r="281" spans="1:10" x14ac:dyDescent="0.3">
      <c r="A281" s="55">
        <v>122</v>
      </c>
      <c r="B281" s="36" t="s">
        <v>135</v>
      </c>
      <c r="C281" s="60">
        <v>35</v>
      </c>
      <c r="D281" s="61"/>
      <c r="E281" s="39">
        <v>230</v>
      </c>
      <c r="F281" s="39">
        <v>0</v>
      </c>
    </row>
    <row r="282" spans="1:10" ht="37.5" x14ac:dyDescent="0.3">
      <c r="A282" s="55">
        <v>60</v>
      </c>
      <c r="B282" s="36" t="s">
        <v>150</v>
      </c>
      <c r="C282" s="60">
        <v>19</v>
      </c>
      <c r="D282" s="61"/>
      <c r="E282" s="39">
        <v>1104</v>
      </c>
      <c r="F282" s="39">
        <f>1378+7</f>
        <v>1385</v>
      </c>
      <c r="H282" s="15" t="s">
        <v>328</v>
      </c>
      <c r="J282" s="27"/>
    </row>
    <row r="283" spans="1:10" ht="59.25" customHeight="1" x14ac:dyDescent="0.3">
      <c r="A283" s="55">
        <v>59</v>
      </c>
      <c r="B283" s="36" t="s">
        <v>293</v>
      </c>
      <c r="C283" s="122" t="s">
        <v>299</v>
      </c>
      <c r="D283" s="123"/>
      <c r="E283" s="39">
        <v>5</v>
      </c>
      <c r="F283" s="39">
        <v>0</v>
      </c>
    </row>
    <row r="284" spans="1:10" ht="56.25" customHeight="1" x14ac:dyDescent="0.3">
      <c r="A284" s="55">
        <v>60</v>
      </c>
      <c r="B284" s="36" t="s">
        <v>164</v>
      </c>
      <c r="C284" s="60" t="s">
        <v>278</v>
      </c>
      <c r="D284" s="61"/>
      <c r="E284" s="39">
        <v>14</v>
      </c>
      <c r="F284" s="39">
        <v>2</v>
      </c>
    </row>
    <row r="285" spans="1:10" ht="56.25" customHeight="1" x14ac:dyDescent="0.3">
      <c r="A285" s="55">
        <v>60</v>
      </c>
      <c r="B285" s="36" t="s">
        <v>165</v>
      </c>
      <c r="C285" s="60" t="s">
        <v>279</v>
      </c>
      <c r="D285" s="61"/>
      <c r="E285" s="39">
        <v>1</v>
      </c>
      <c r="F285" s="39">
        <v>1</v>
      </c>
    </row>
    <row r="286" spans="1:10" ht="78.75" customHeight="1" x14ac:dyDescent="0.3">
      <c r="A286" s="55">
        <v>60</v>
      </c>
      <c r="B286" s="36" t="s">
        <v>166</v>
      </c>
      <c r="C286" s="60" t="s">
        <v>281</v>
      </c>
      <c r="D286" s="61"/>
      <c r="E286" s="39">
        <v>29</v>
      </c>
      <c r="F286" s="39">
        <v>0</v>
      </c>
    </row>
    <row r="287" spans="1:10" ht="78.75" customHeight="1" x14ac:dyDescent="0.3">
      <c r="A287" s="55">
        <v>60</v>
      </c>
      <c r="B287" s="36" t="s">
        <v>280</v>
      </c>
      <c r="C287" s="60" t="s">
        <v>282</v>
      </c>
      <c r="D287" s="61"/>
      <c r="E287" s="39">
        <v>2</v>
      </c>
      <c r="F287" s="39">
        <v>3</v>
      </c>
    </row>
    <row r="288" spans="1:10" ht="85.5" customHeight="1" x14ac:dyDescent="0.3">
      <c r="A288" s="55"/>
      <c r="B288" s="36" t="s">
        <v>167</v>
      </c>
      <c r="C288" s="60" t="s">
        <v>283</v>
      </c>
      <c r="D288" s="61"/>
      <c r="E288" s="39">
        <v>0</v>
      </c>
      <c r="F288" s="39">
        <v>1</v>
      </c>
    </row>
    <row r="289" spans="1:6" ht="78.75" customHeight="1" x14ac:dyDescent="0.3">
      <c r="A289" s="55">
        <v>60</v>
      </c>
      <c r="B289" s="36" t="s">
        <v>277</v>
      </c>
      <c r="C289" s="60" t="s">
        <v>284</v>
      </c>
      <c r="D289" s="61"/>
      <c r="E289" s="39">
        <v>7</v>
      </c>
      <c r="F289" s="39">
        <v>1</v>
      </c>
    </row>
    <row r="290" spans="1:6" ht="90" customHeight="1" x14ac:dyDescent="0.3">
      <c r="A290" s="55">
        <v>60</v>
      </c>
      <c r="B290" s="36" t="s">
        <v>168</v>
      </c>
      <c r="C290" s="60" t="s">
        <v>285</v>
      </c>
      <c r="D290" s="61"/>
      <c r="E290" s="39">
        <v>6</v>
      </c>
      <c r="F290" s="39">
        <v>4</v>
      </c>
    </row>
    <row r="291" spans="1:6" ht="84" customHeight="1" x14ac:dyDescent="0.3">
      <c r="A291" s="55">
        <v>60</v>
      </c>
      <c r="B291" s="36" t="s">
        <v>286</v>
      </c>
      <c r="C291" s="60" t="s">
        <v>287</v>
      </c>
      <c r="D291" s="61"/>
      <c r="E291" s="39">
        <v>8</v>
      </c>
      <c r="F291" s="39">
        <v>6</v>
      </c>
    </row>
    <row r="292" spans="1:6" ht="77.25" customHeight="1" x14ac:dyDescent="0.3">
      <c r="A292" s="55">
        <v>60</v>
      </c>
      <c r="B292" s="36" t="s">
        <v>151</v>
      </c>
      <c r="C292" s="60" t="s">
        <v>311</v>
      </c>
      <c r="D292" s="61"/>
      <c r="E292" s="39">
        <v>1</v>
      </c>
      <c r="F292" s="39">
        <v>68</v>
      </c>
    </row>
    <row r="293" spans="1:6" ht="77.25" customHeight="1" x14ac:dyDescent="0.3">
      <c r="A293" s="55">
        <v>60</v>
      </c>
      <c r="B293" s="36" t="s">
        <v>152</v>
      </c>
      <c r="C293" s="60" t="s">
        <v>312</v>
      </c>
      <c r="D293" s="61"/>
      <c r="E293" s="39">
        <v>102</v>
      </c>
      <c r="F293" s="39">
        <v>23</v>
      </c>
    </row>
    <row r="294" spans="1:6" ht="77.25" customHeight="1" x14ac:dyDescent="0.3">
      <c r="A294" s="55">
        <v>60</v>
      </c>
      <c r="B294" s="36" t="s">
        <v>153</v>
      </c>
      <c r="C294" s="60" t="s">
        <v>313</v>
      </c>
      <c r="D294" s="61"/>
      <c r="E294" s="39">
        <v>158</v>
      </c>
      <c r="F294" s="39">
        <v>64</v>
      </c>
    </row>
    <row r="295" spans="1:6" ht="77.25" customHeight="1" x14ac:dyDescent="0.3">
      <c r="A295" s="55">
        <v>60</v>
      </c>
      <c r="B295" s="36" t="s">
        <v>154</v>
      </c>
      <c r="C295" s="60" t="s">
        <v>314</v>
      </c>
      <c r="D295" s="61"/>
      <c r="E295" s="39">
        <v>42</v>
      </c>
      <c r="F295" s="39">
        <v>28</v>
      </c>
    </row>
    <row r="296" spans="1:6" ht="81.75" customHeight="1" x14ac:dyDescent="0.3">
      <c r="A296" s="55">
        <v>60</v>
      </c>
      <c r="B296" s="36" t="s">
        <v>155</v>
      </c>
      <c r="C296" s="60" t="s">
        <v>315</v>
      </c>
      <c r="D296" s="61"/>
      <c r="E296" s="39">
        <v>60</v>
      </c>
      <c r="F296" s="39">
        <v>74</v>
      </c>
    </row>
    <row r="297" spans="1:6" ht="81.75" customHeight="1" x14ac:dyDescent="0.3">
      <c r="A297" s="55">
        <v>60</v>
      </c>
      <c r="B297" s="36" t="s">
        <v>156</v>
      </c>
      <c r="C297" s="60" t="s">
        <v>316</v>
      </c>
      <c r="D297" s="61"/>
      <c r="E297" s="39">
        <v>53</v>
      </c>
      <c r="F297" s="39">
        <v>30</v>
      </c>
    </row>
    <row r="298" spans="1:6" ht="80.25" customHeight="1" x14ac:dyDescent="0.3">
      <c r="A298" s="55">
        <v>60</v>
      </c>
      <c r="B298" s="36" t="s">
        <v>157</v>
      </c>
      <c r="C298" s="60" t="s">
        <v>317</v>
      </c>
      <c r="D298" s="61"/>
      <c r="E298" s="39">
        <v>64</v>
      </c>
      <c r="F298" s="39">
        <v>100</v>
      </c>
    </row>
    <row r="299" spans="1:6" ht="80.25" customHeight="1" x14ac:dyDescent="0.3">
      <c r="A299" s="55">
        <v>60</v>
      </c>
      <c r="B299" s="36" t="s">
        <v>158</v>
      </c>
      <c r="C299" s="60" t="s">
        <v>318</v>
      </c>
      <c r="D299" s="61"/>
      <c r="E299" s="39">
        <v>37</v>
      </c>
      <c r="F299" s="39">
        <v>6</v>
      </c>
    </row>
    <row r="300" spans="1:6" ht="72" customHeight="1" x14ac:dyDescent="0.3">
      <c r="A300" s="55">
        <v>60</v>
      </c>
      <c r="B300" s="36" t="s">
        <v>159</v>
      </c>
      <c r="C300" s="60" t="s">
        <v>319</v>
      </c>
      <c r="D300" s="61"/>
      <c r="E300" s="39">
        <v>0</v>
      </c>
      <c r="F300" s="39">
        <v>25</v>
      </c>
    </row>
    <row r="301" spans="1:6" ht="72" customHeight="1" x14ac:dyDescent="0.3">
      <c r="A301" s="55">
        <v>60</v>
      </c>
      <c r="B301" s="36" t="s">
        <v>160</v>
      </c>
      <c r="C301" s="60" t="s">
        <v>320</v>
      </c>
      <c r="D301" s="61"/>
      <c r="E301" s="39">
        <v>1</v>
      </c>
      <c r="F301" s="39">
        <v>20</v>
      </c>
    </row>
    <row r="302" spans="1:6" ht="75" customHeight="1" x14ac:dyDescent="0.3">
      <c r="A302" s="55">
        <v>60</v>
      </c>
      <c r="B302" s="36" t="s">
        <v>161</v>
      </c>
      <c r="C302" s="60" t="s">
        <v>321</v>
      </c>
      <c r="D302" s="61"/>
      <c r="E302" s="39">
        <v>2</v>
      </c>
      <c r="F302" s="39">
        <v>50</v>
      </c>
    </row>
    <row r="303" spans="1:6" ht="75" customHeight="1" x14ac:dyDescent="0.3">
      <c r="A303" s="55">
        <v>60</v>
      </c>
      <c r="B303" s="36" t="s">
        <v>162</v>
      </c>
      <c r="C303" s="60" t="s">
        <v>322</v>
      </c>
      <c r="D303" s="61"/>
      <c r="E303" s="39">
        <v>0</v>
      </c>
      <c r="F303" s="39">
        <v>125</v>
      </c>
    </row>
    <row r="304" spans="1:6" ht="75" customHeight="1" x14ac:dyDescent="0.3">
      <c r="A304" s="55">
        <v>60</v>
      </c>
      <c r="B304" s="36" t="s">
        <v>163</v>
      </c>
      <c r="C304" s="60" t="s">
        <v>323</v>
      </c>
      <c r="D304" s="61"/>
      <c r="E304" s="39">
        <v>8</v>
      </c>
      <c r="F304" s="39">
        <v>116</v>
      </c>
    </row>
    <row r="305" spans="1:11" ht="75" customHeight="1" x14ac:dyDescent="0.3">
      <c r="A305" s="55">
        <v>60</v>
      </c>
      <c r="B305" s="36" t="s">
        <v>292</v>
      </c>
      <c r="C305" s="60" t="s">
        <v>324</v>
      </c>
      <c r="D305" s="61"/>
      <c r="E305" s="39">
        <v>19</v>
      </c>
      <c r="F305" s="39">
        <v>36</v>
      </c>
    </row>
    <row r="306" spans="1:11" ht="75" customHeight="1" x14ac:dyDescent="0.3">
      <c r="A306" s="55">
        <v>60</v>
      </c>
      <c r="B306" s="36" t="s">
        <v>276</v>
      </c>
      <c r="C306" s="60" t="s">
        <v>325</v>
      </c>
      <c r="D306" s="61"/>
      <c r="E306" s="39">
        <v>16</v>
      </c>
      <c r="F306" s="39">
        <v>255</v>
      </c>
    </row>
    <row r="307" spans="1:11" ht="75" customHeight="1" x14ac:dyDescent="0.3">
      <c r="A307" s="55">
        <v>60</v>
      </c>
      <c r="B307" s="36" t="s">
        <v>290</v>
      </c>
      <c r="C307" s="60" t="s">
        <v>326</v>
      </c>
      <c r="D307" s="61"/>
      <c r="E307" s="39">
        <v>16</v>
      </c>
      <c r="F307" s="39">
        <v>35</v>
      </c>
    </row>
    <row r="308" spans="1:11" ht="75" customHeight="1" x14ac:dyDescent="0.3">
      <c r="A308" s="55">
        <v>60</v>
      </c>
      <c r="B308" s="36" t="s">
        <v>291</v>
      </c>
      <c r="C308" s="60" t="s">
        <v>327</v>
      </c>
      <c r="D308" s="61"/>
      <c r="E308" s="39">
        <v>1</v>
      </c>
      <c r="F308" s="39">
        <v>20</v>
      </c>
    </row>
    <row r="309" spans="1:11" ht="75" customHeight="1" x14ac:dyDescent="0.3">
      <c r="A309" s="55">
        <v>61</v>
      </c>
      <c r="B309" s="36" t="s">
        <v>350</v>
      </c>
      <c r="C309" s="60" t="s">
        <v>352</v>
      </c>
      <c r="D309" s="61"/>
      <c r="E309" s="39">
        <v>11</v>
      </c>
      <c r="F309" s="39">
        <v>2</v>
      </c>
    </row>
    <row r="310" spans="1:11" ht="75" customHeight="1" x14ac:dyDescent="0.3">
      <c r="A310" s="55">
        <v>62</v>
      </c>
      <c r="B310" s="36" t="s">
        <v>351</v>
      </c>
      <c r="C310" s="60" t="s">
        <v>353</v>
      </c>
      <c r="D310" s="61"/>
      <c r="E310" s="39">
        <v>5</v>
      </c>
      <c r="F310" s="39">
        <v>1</v>
      </c>
    </row>
    <row r="311" spans="1:11" x14ac:dyDescent="0.3">
      <c r="A311" s="66" t="s">
        <v>33</v>
      </c>
      <c r="B311" s="67"/>
      <c r="C311" s="67"/>
      <c r="D311" s="68"/>
      <c r="E311" s="39">
        <f>SUM(E257:E282)</f>
        <v>14486</v>
      </c>
      <c r="F311" s="39">
        <f>SUM(F257:F282)</f>
        <v>4529</v>
      </c>
      <c r="H311" s="27">
        <f>E311+E335</f>
        <v>14946</v>
      </c>
      <c r="K311" s="27"/>
    </row>
    <row r="313" spans="1:11" x14ac:dyDescent="0.3">
      <c r="A313" s="15" t="s">
        <v>34</v>
      </c>
    </row>
    <row r="315" spans="1:11" ht="36.75" customHeight="1" x14ac:dyDescent="0.3">
      <c r="A315" s="69" t="s">
        <v>29</v>
      </c>
      <c r="B315" s="70"/>
      <c r="C315" s="64" t="s">
        <v>35</v>
      </c>
      <c r="D315" s="62" t="s">
        <v>54</v>
      </c>
      <c r="E315" s="64" t="s">
        <v>30</v>
      </c>
      <c r="F315" s="64"/>
    </row>
    <row r="316" spans="1:11" ht="37.5" x14ac:dyDescent="0.3">
      <c r="A316" s="49" t="s">
        <v>51</v>
      </c>
      <c r="B316" s="52" t="s">
        <v>52</v>
      </c>
      <c r="C316" s="64"/>
      <c r="D316" s="63"/>
      <c r="E316" s="49" t="s">
        <v>31</v>
      </c>
      <c r="F316" s="49" t="s">
        <v>32</v>
      </c>
    </row>
    <row r="317" spans="1:11" ht="21.75" customHeight="1" x14ac:dyDescent="0.3">
      <c r="A317" s="49">
        <v>15</v>
      </c>
      <c r="B317" s="56" t="s">
        <v>90</v>
      </c>
      <c r="C317" s="49">
        <v>37</v>
      </c>
      <c r="D317" s="71" t="s">
        <v>91</v>
      </c>
      <c r="E317" s="29">
        <v>55</v>
      </c>
      <c r="F317" s="29">
        <v>0</v>
      </c>
    </row>
    <row r="318" spans="1:11" ht="21.75" customHeight="1" x14ac:dyDescent="0.3">
      <c r="A318" s="49">
        <v>15</v>
      </c>
      <c r="B318" s="56" t="s">
        <v>90</v>
      </c>
      <c r="C318" s="49">
        <v>38</v>
      </c>
      <c r="D318" s="72"/>
      <c r="E318" s="29">
        <v>40</v>
      </c>
      <c r="F318" s="29">
        <v>0</v>
      </c>
    </row>
    <row r="319" spans="1:11" ht="21.75" customHeight="1" x14ac:dyDescent="0.3">
      <c r="A319" s="49">
        <v>15</v>
      </c>
      <c r="B319" s="56" t="s">
        <v>90</v>
      </c>
      <c r="C319" s="49">
        <v>39</v>
      </c>
      <c r="D319" s="72"/>
      <c r="E319" s="29">
        <v>20</v>
      </c>
      <c r="F319" s="29">
        <v>0</v>
      </c>
    </row>
    <row r="320" spans="1:11" ht="21.75" customHeight="1" x14ac:dyDescent="0.3">
      <c r="A320" s="49">
        <v>15</v>
      </c>
      <c r="B320" s="56" t="s">
        <v>90</v>
      </c>
      <c r="C320" s="49">
        <v>40</v>
      </c>
      <c r="D320" s="72"/>
      <c r="E320" s="29">
        <v>20</v>
      </c>
      <c r="F320" s="29">
        <v>0</v>
      </c>
    </row>
    <row r="321" spans="1:6" ht="21.75" customHeight="1" x14ac:dyDescent="0.3">
      <c r="A321" s="49">
        <v>15</v>
      </c>
      <c r="B321" s="56" t="s">
        <v>90</v>
      </c>
      <c r="C321" s="49">
        <v>41</v>
      </c>
      <c r="D321" s="72"/>
      <c r="E321" s="29">
        <v>15</v>
      </c>
      <c r="F321" s="29">
        <v>0</v>
      </c>
    </row>
    <row r="322" spans="1:6" ht="21.75" customHeight="1" x14ac:dyDescent="0.3">
      <c r="A322" s="49">
        <v>15</v>
      </c>
      <c r="B322" s="56" t="s">
        <v>90</v>
      </c>
      <c r="C322" s="49">
        <v>42</v>
      </c>
      <c r="D322" s="72"/>
      <c r="E322" s="29">
        <v>5</v>
      </c>
      <c r="F322" s="29">
        <v>0</v>
      </c>
    </row>
    <row r="323" spans="1:6" ht="21.75" customHeight="1" x14ac:dyDescent="0.3">
      <c r="A323" s="49">
        <v>15</v>
      </c>
      <c r="B323" s="56" t="s">
        <v>90</v>
      </c>
      <c r="C323" s="49">
        <v>43</v>
      </c>
      <c r="D323" s="72"/>
      <c r="E323" s="29">
        <v>35</v>
      </c>
      <c r="F323" s="29">
        <v>0</v>
      </c>
    </row>
    <row r="324" spans="1:6" ht="21.75" customHeight="1" x14ac:dyDescent="0.3">
      <c r="A324" s="49">
        <v>15</v>
      </c>
      <c r="B324" s="56" t="s">
        <v>90</v>
      </c>
      <c r="C324" s="49">
        <v>44</v>
      </c>
      <c r="D324" s="72"/>
      <c r="E324" s="29">
        <v>25</v>
      </c>
      <c r="F324" s="29">
        <v>0</v>
      </c>
    </row>
    <row r="325" spans="1:6" ht="21.75" customHeight="1" x14ac:dyDescent="0.3">
      <c r="A325" s="49">
        <v>15</v>
      </c>
      <c r="B325" s="56" t="s">
        <v>90</v>
      </c>
      <c r="C325" s="49">
        <v>45</v>
      </c>
      <c r="D325" s="73"/>
      <c r="E325" s="29">
        <v>15</v>
      </c>
      <c r="F325" s="29">
        <v>0</v>
      </c>
    </row>
    <row r="326" spans="1:6" ht="156" customHeight="1" x14ac:dyDescent="0.3">
      <c r="A326" s="49">
        <v>15</v>
      </c>
      <c r="B326" s="56" t="s">
        <v>90</v>
      </c>
      <c r="C326" s="49">
        <v>49</v>
      </c>
      <c r="D326" s="40" t="s">
        <v>92</v>
      </c>
      <c r="E326" s="29">
        <v>7</v>
      </c>
      <c r="F326" s="29">
        <v>0</v>
      </c>
    </row>
    <row r="327" spans="1:6" ht="140.25" customHeight="1" x14ac:dyDescent="0.3">
      <c r="A327" s="49">
        <v>15</v>
      </c>
      <c r="B327" s="56" t="s">
        <v>90</v>
      </c>
      <c r="C327" s="49">
        <v>51</v>
      </c>
      <c r="D327" s="40" t="s">
        <v>93</v>
      </c>
      <c r="E327" s="29">
        <v>33</v>
      </c>
      <c r="F327" s="29">
        <v>0</v>
      </c>
    </row>
    <row r="328" spans="1:6" x14ac:dyDescent="0.3">
      <c r="A328" s="74" t="s">
        <v>94</v>
      </c>
      <c r="B328" s="75"/>
      <c r="C328" s="75"/>
      <c r="D328" s="76"/>
      <c r="E328" s="29">
        <f>SUM(E317:E327)</f>
        <v>270</v>
      </c>
      <c r="F328" s="29">
        <v>0</v>
      </c>
    </row>
    <row r="329" spans="1:6" ht="206.25" customHeight="1" x14ac:dyDescent="0.3">
      <c r="A329" s="77">
        <v>17</v>
      </c>
      <c r="B329" s="119" t="s">
        <v>78</v>
      </c>
      <c r="C329" s="77">
        <v>56</v>
      </c>
      <c r="D329" s="40" t="s">
        <v>329</v>
      </c>
      <c r="E329" s="87">
        <v>100</v>
      </c>
      <c r="F329" s="77">
        <v>0</v>
      </c>
    </row>
    <row r="330" spans="1:6" ht="348" customHeight="1" x14ac:dyDescent="0.3">
      <c r="A330" s="78"/>
      <c r="B330" s="120"/>
      <c r="C330" s="78"/>
      <c r="D330" s="40" t="s">
        <v>104</v>
      </c>
      <c r="E330" s="88"/>
      <c r="F330" s="78"/>
    </row>
    <row r="331" spans="1:6" ht="287.25" customHeight="1" x14ac:dyDescent="0.3">
      <c r="A331" s="79"/>
      <c r="B331" s="121"/>
      <c r="C331" s="79"/>
      <c r="D331" s="40" t="s">
        <v>105</v>
      </c>
      <c r="E331" s="89"/>
      <c r="F331" s="79"/>
    </row>
    <row r="332" spans="1:6" ht="395.25" hidden="1" customHeight="1" x14ac:dyDescent="0.3">
      <c r="A332" s="49">
        <v>17</v>
      </c>
      <c r="B332" s="52" t="s">
        <v>78</v>
      </c>
      <c r="C332" s="29">
        <v>58</v>
      </c>
      <c r="D332" s="40" t="s">
        <v>330</v>
      </c>
      <c r="E332" s="29">
        <v>0</v>
      </c>
      <c r="F332" s="29"/>
    </row>
    <row r="333" spans="1:6" ht="358.5" customHeight="1" x14ac:dyDescent="0.3">
      <c r="A333" s="49">
        <v>17</v>
      </c>
      <c r="B333" s="52" t="s">
        <v>78</v>
      </c>
      <c r="C333" s="29">
        <v>59</v>
      </c>
      <c r="D333" s="40" t="s">
        <v>275</v>
      </c>
      <c r="E333" s="29">
        <v>90</v>
      </c>
      <c r="F333" s="29"/>
    </row>
    <row r="334" spans="1:6" x14ac:dyDescent="0.3">
      <c r="A334" s="74" t="s">
        <v>94</v>
      </c>
      <c r="B334" s="75"/>
      <c r="C334" s="75"/>
      <c r="D334" s="76"/>
      <c r="E334" s="28">
        <f>SUM(E329:E333)</f>
        <v>190</v>
      </c>
      <c r="F334" s="28">
        <v>0</v>
      </c>
    </row>
    <row r="335" spans="1:6" x14ac:dyDescent="0.3">
      <c r="A335" s="41"/>
      <c r="B335" s="65" t="s">
        <v>33</v>
      </c>
      <c r="C335" s="65"/>
      <c r="D335" s="65"/>
      <c r="E335" s="42">
        <f>E334+E328</f>
        <v>460</v>
      </c>
      <c r="F335" s="28"/>
    </row>
    <row r="337" spans="1:6" x14ac:dyDescent="0.3">
      <c r="A337" s="15" t="s">
        <v>99</v>
      </c>
    </row>
    <row r="339" spans="1:6" ht="36.75" customHeight="1" x14ac:dyDescent="0.3">
      <c r="A339" s="77" t="s">
        <v>85</v>
      </c>
      <c r="B339" s="116" t="s">
        <v>4</v>
      </c>
      <c r="C339" s="77" t="s">
        <v>5</v>
      </c>
      <c r="D339" s="64" t="s">
        <v>30</v>
      </c>
      <c r="E339" s="64"/>
      <c r="F339" s="64"/>
    </row>
    <row r="340" spans="1:6" ht="54" customHeight="1" x14ac:dyDescent="0.3">
      <c r="A340" s="79"/>
      <c r="B340" s="117"/>
      <c r="C340" s="79"/>
      <c r="D340" s="51" t="s">
        <v>31</v>
      </c>
      <c r="E340" s="51" t="s">
        <v>32</v>
      </c>
      <c r="F340" s="51" t="s">
        <v>96</v>
      </c>
    </row>
    <row r="341" spans="1:6" ht="35.25" customHeight="1" x14ac:dyDescent="0.3">
      <c r="A341" s="43" t="s">
        <v>86</v>
      </c>
      <c r="B341" s="29" t="s">
        <v>81</v>
      </c>
      <c r="C341" s="49" t="s">
        <v>9</v>
      </c>
      <c r="D341" s="37">
        <v>1047</v>
      </c>
      <c r="E341" s="37">
        <v>1000</v>
      </c>
      <c r="F341" s="37">
        <v>550</v>
      </c>
    </row>
    <row r="342" spans="1:6" ht="36" customHeight="1" x14ac:dyDescent="0.3">
      <c r="A342" s="43" t="s">
        <v>87</v>
      </c>
      <c r="B342" s="29" t="s">
        <v>82</v>
      </c>
      <c r="C342" s="49" t="s">
        <v>9</v>
      </c>
      <c r="D342" s="37">
        <v>800</v>
      </c>
      <c r="E342" s="37">
        <v>650</v>
      </c>
      <c r="F342" s="37">
        <v>450</v>
      </c>
    </row>
    <row r="343" spans="1:6" ht="24" customHeight="1" x14ac:dyDescent="0.3">
      <c r="A343" s="43" t="s">
        <v>88</v>
      </c>
      <c r="B343" s="29" t="s">
        <v>83</v>
      </c>
      <c r="C343" s="49" t="s">
        <v>9</v>
      </c>
      <c r="D343" s="37">
        <v>48</v>
      </c>
      <c r="E343" s="37">
        <v>50</v>
      </c>
      <c r="F343" s="37">
        <v>0</v>
      </c>
    </row>
    <row r="344" spans="1:6" ht="29.25" customHeight="1" x14ac:dyDescent="0.3">
      <c r="A344" s="43" t="s">
        <v>296</v>
      </c>
      <c r="B344" s="29" t="s">
        <v>295</v>
      </c>
      <c r="C344" s="49" t="s">
        <v>9</v>
      </c>
      <c r="D344" s="37">
        <v>0</v>
      </c>
      <c r="E344" s="37"/>
      <c r="F344" s="37"/>
    </row>
    <row r="345" spans="1:6" ht="33.75" customHeight="1" x14ac:dyDescent="0.3">
      <c r="A345" s="43" t="s">
        <v>89</v>
      </c>
      <c r="B345" s="29" t="s">
        <v>84</v>
      </c>
      <c r="C345" s="49" t="s">
        <v>297</v>
      </c>
      <c r="D345" s="37">
        <v>0</v>
      </c>
      <c r="E345" s="37">
        <v>0</v>
      </c>
      <c r="F345" s="37">
        <v>0</v>
      </c>
    </row>
    <row r="346" spans="1:6" ht="38.25" customHeight="1" x14ac:dyDescent="0.3">
      <c r="A346" s="43" t="s">
        <v>273</v>
      </c>
      <c r="B346" s="29" t="s">
        <v>274</v>
      </c>
      <c r="C346" s="49" t="s">
        <v>297</v>
      </c>
      <c r="D346" s="37">
        <v>100</v>
      </c>
      <c r="E346" s="37"/>
      <c r="F346" s="37">
        <v>0</v>
      </c>
    </row>
    <row r="347" spans="1:6" ht="36.75" customHeight="1" x14ac:dyDescent="0.3">
      <c r="A347" s="43" t="s">
        <v>331</v>
      </c>
      <c r="B347" s="29" t="s">
        <v>332</v>
      </c>
      <c r="C347" s="58" t="s">
        <v>298</v>
      </c>
      <c r="D347" s="37">
        <v>90</v>
      </c>
      <c r="E347" s="37">
        <v>90</v>
      </c>
      <c r="F347" s="37">
        <v>0</v>
      </c>
    </row>
    <row r="348" spans="1:6" ht="54" customHeight="1" x14ac:dyDescent="0.3">
      <c r="A348" s="43" t="s">
        <v>98</v>
      </c>
      <c r="B348" s="29" t="s">
        <v>97</v>
      </c>
      <c r="C348" s="49" t="s">
        <v>298</v>
      </c>
      <c r="D348" s="37">
        <v>195</v>
      </c>
      <c r="E348" s="37">
        <v>900</v>
      </c>
      <c r="F348" s="37">
        <v>0</v>
      </c>
    </row>
    <row r="349" spans="1:6" x14ac:dyDescent="0.3">
      <c r="A349" s="69" t="s">
        <v>33</v>
      </c>
      <c r="B349" s="70"/>
      <c r="C349" s="70"/>
      <c r="D349" s="37">
        <f>SUM(D341:D348)</f>
        <v>2280</v>
      </c>
      <c r="E349" s="37">
        <f>SUM(E341:E348)</f>
        <v>2690</v>
      </c>
      <c r="F349" s="37">
        <f>SUM(F341:F348)</f>
        <v>1000</v>
      </c>
    </row>
    <row r="352" spans="1:6" x14ac:dyDescent="0.3">
      <c r="A352" s="15" t="s">
        <v>206</v>
      </c>
    </row>
    <row r="354" spans="1:7" x14ac:dyDescent="0.3">
      <c r="A354" s="82" t="s">
        <v>207</v>
      </c>
      <c r="B354" s="82"/>
      <c r="C354" s="82"/>
      <c r="D354" s="82"/>
      <c r="E354" s="82"/>
      <c r="F354" s="82"/>
      <c r="G354" s="44"/>
    </row>
    <row r="356" spans="1:7" ht="56.25" x14ac:dyDescent="0.3">
      <c r="A356" s="52" t="s">
        <v>67</v>
      </c>
      <c r="B356" s="64" t="s">
        <v>4</v>
      </c>
      <c r="C356" s="64"/>
      <c r="D356" s="64"/>
      <c r="E356" s="49" t="s">
        <v>5</v>
      </c>
      <c r="F356" s="49" t="s">
        <v>6</v>
      </c>
    </row>
    <row r="357" spans="1:7" x14ac:dyDescent="0.3">
      <c r="A357" s="49" t="s">
        <v>7</v>
      </c>
      <c r="B357" s="86" t="s">
        <v>139</v>
      </c>
      <c r="C357" s="86"/>
      <c r="D357" s="86"/>
      <c r="E357" s="49" t="s">
        <v>140</v>
      </c>
      <c r="F357" s="35">
        <v>26299</v>
      </c>
    </row>
    <row r="358" spans="1:7" x14ac:dyDescent="0.3">
      <c r="A358" s="49" t="s">
        <v>8</v>
      </c>
      <c r="B358" s="86" t="s">
        <v>208</v>
      </c>
      <c r="C358" s="86"/>
      <c r="D358" s="86"/>
      <c r="E358" s="49" t="s">
        <v>9</v>
      </c>
      <c r="F358" s="45"/>
    </row>
    <row r="359" spans="1:7" x14ac:dyDescent="0.3">
      <c r="A359" s="49" t="s">
        <v>8</v>
      </c>
      <c r="B359" s="86" t="s">
        <v>209</v>
      </c>
      <c r="C359" s="86"/>
      <c r="D359" s="86"/>
      <c r="E359" s="49" t="s">
        <v>9</v>
      </c>
      <c r="F359" s="35">
        <f>10894</f>
        <v>10894</v>
      </c>
    </row>
    <row r="361" spans="1:7" ht="35.25" customHeight="1" x14ac:dyDescent="0.3">
      <c r="A361" s="82" t="s">
        <v>210</v>
      </c>
      <c r="B361" s="82"/>
      <c r="C361" s="82"/>
      <c r="D361" s="82"/>
      <c r="E361" s="82"/>
      <c r="F361" s="82"/>
    </row>
    <row r="363" spans="1:7" ht="56.25" x14ac:dyDescent="0.3">
      <c r="A363" s="52" t="s">
        <v>67</v>
      </c>
      <c r="B363" s="64" t="s">
        <v>4</v>
      </c>
      <c r="C363" s="64"/>
      <c r="D363" s="64"/>
      <c r="E363" s="49" t="s">
        <v>5</v>
      </c>
      <c r="F363" s="49" t="s">
        <v>6</v>
      </c>
    </row>
    <row r="364" spans="1:7" x14ac:dyDescent="0.3">
      <c r="A364" s="49" t="s">
        <v>7</v>
      </c>
      <c r="B364" s="86" t="s">
        <v>139</v>
      </c>
      <c r="C364" s="86"/>
      <c r="D364" s="86"/>
      <c r="E364" s="49" t="s">
        <v>140</v>
      </c>
      <c r="F364" s="35">
        <v>0</v>
      </c>
    </row>
    <row r="365" spans="1:7" x14ac:dyDescent="0.3">
      <c r="A365" s="49" t="s">
        <v>8</v>
      </c>
      <c r="B365" s="86" t="s">
        <v>211</v>
      </c>
      <c r="C365" s="86"/>
      <c r="D365" s="86"/>
      <c r="E365" s="49" t="s">
        <v>9</v>
      </c>
      <c r="F365" s="35">
        <v>0</v>
      </c>
    </row>
    <row r="366" spans="1:7" x14ac:dyDescent="0.3">
      <c r="A366" s="49" t="s">
        <v>10</v>
      </c>
      <c r="B366" s="86" t="s">
        <v>212</v>
      </c>
      <c r="C366" s="86"/>
      <c r="D366" s="86"/>
      <c r="E366" s="49" t="s">
        <v>9</v>
      </c>
      <c r="F366" s="35">
        <v>0</v>
      </c>
    </row>
    <row r="367" spans="1:7" x14ac:dyDescent="0.3">
      <c r="A367" s="69" t="s">
        <v>213</v>
      </c>
      <c r="B367" s="105" t="s">
        <v>214</v>
      </c>
      <c r="C367" s="96"/>
      <c r="D367" s="106"/>
      <c r="E367" s="107" t="s">
        <v>9</v>
      </c>
      <c r="F367" s="112">
        <v>0</v>
      </c>
    </row>
    <row r="368" spans="1:7" x14ac:dyDescent="0.3">
      <c r="A368" s="69"/>
      <c r="B368" s="109" t="s">
        <v>215</v>
      </c>
      <c r="C368" s="110"/>
      <c r="D368" s="111"/>
      <c r="E368" s="108"/>
      <c r="F368" s="113"/>
    </row>
    <row r="370" spans="1:7" ht="24.75" customHeight="1" x14ac:dyDescent="0.3">
      <c r="A370" s="12"/>
      <c r="B370" s="84" t="s">
        <v>55</v>
      </c>
      <c r="C370" s="84"/>
      <c r="D370" s="84"/>
      <c r="E370" s="84"/>
      <c r="F370" s="84"/>
    </row>
    <row r="372" spans="1:7" x14ac:dyDescent="0.3">
      <c r="A372" s="84" t="s">
        <v>36</v>
      </c>
      <c r="B372" s="84"/>
      <c r="E372" s="84" t="s">
        <v>38</v>
      </c>
      <c r="F372" s="84"/>
      <c r="G372" s="84"/>
    </row>
    <row r="373" spans="1:7" ht="20.25" customHeight="1" x14ac:dyDescent="0.3">
      <c r="A373" s="96" t="s">
        <v>57</v>
      </c>
      <c r="B373" s="96"/>
      <c r="E373" s="99" t="s">
        <v>71</v>
      </c>
      <c r="F373" s="99"/>
      <c r="G373" s="99"/>
    </row>
    <row r="374" spans="1:7" ht="20.25" customHeight="1" x14ac:dyDescent="0.3">
      <c r="A374" s="96" t="s">
        <v>58</v>
      </c>
      <c r="B374" s="96"/>
      <c r="E374" s="104" t="s">
        <v>73</v>
      </c>
      <c r="F374" s="104"/>
      <c r="G374" s="104"/>
    </row>
    <row r="375" spans="1:7" ht="20.25" customHeight="1" x14ac:dyDescent="0.3">
      <c r="A375" s="99" t="s">
        <v>118</v>
      </c>
      <c r="B375" s="99"/>
      <c r="E375" s="104" t="s">
        <v>74</v>
      </c>
      <c r="F375" s="104"/>
      <c r="G375" s="104"/>
    </row>
    <row r="376" spans="1:7" s="25" customFormat="1" ht="21" customHeight="1" x14ac:dyDescent="0.25">
      <c r="A376" s="98" t="s">
        <v>56</v>
      </c>
      <c r="B376" s="98"/>
      <c r="E376" s="98" t="s">
        <v>56</v>
      </c>
      <c r="F376" s="98"/>
      <c r="G376" s="98"/>
    </row>
    <row r="377" spans="1:7" ht="32.25" customHeight="1" x14ac:dyDescent="0.3">
      <c r="A377" s="99"/>
      <c r="B377" s="99"/>
      <c r="E377" s="99"/>
      <c r="F377" s="99"/>
      <c r="G377" s="99"/>
    </row>
    <row r="378" spans="1:7" s="25" customFormat="1" ht="15" x14ac:dyDescent="0.25">
      <c r="A378" s="102" t="s">
        <v>39</v>
      </c>
      <c r="B378" s="102"/>
      <c r="E378" s="102" t="s">
        <v>39</v>
      </c>
      <c r="F378" s="102"/>
      <c r="G378" s="102"/>
    </row>
    <row r="379" spans="1:7" ht="33.75" customHeight="1" x14ac:dyDescent="0.3">
      <c r="A379" s="101" t="s">
        <v>356</v>
      </c>
      <c r="B379" s="101"/>
      <c r="E379" s="96" t="s">
        <v>75</v>
      </c>
      <c r="F379" s="96"/>
      <c r="G379" s="96"/>
    </row>
    <row r="380" spans="1:7" s="25" customFormat="1" ht="33" customHeight="1" x14ac:dyDescent="0.25">
      <c r="A380" s="98" t="s">
        <v>59</v>
      </c>
      <c r="B380" s="98"/>
      <c r="E380" s="103" t="s">
        <v>59</v>
      </c>
      <c r="F380" s="103"/>
      <c r="G380" s="103"/>
    </row>
    <row r="381" spans="1:7" ht="27.75" customHeight="1" x14ac:dyDescent="0.3">
      <c r="A381" s="84" t="s">
        <v>40</v>
      </c>
      <c r="B381" s="84"/>
      <c r="E381" s="84" t="s">
        <v>40</v>
      </c>
      <c r="F381" s="84"/>
      <c r="G381" s="84"/>
    </row>
    <row r="382" spans="1:7" ht="62.25" customHeight="1" x14ac:dyDescent="0.3"/>
    <row r="383" spans="1:7" ht="24.75" customHeight="1" x14ac:dyDescent="0.3">
      <c r="A383" s="100" t="s">
        <v>37</v>
      </c>
      <c r="B383" s="100"/>
      <c r="E383" s="84" t="s">
        <v>37</v>
      </c>
      <c r="F383" s="84"/>
      <c r="G383" s="84"/>
    </row>
    <row r="384" spans="1:7" ht="19.5" customHeight="1" x14ac:dyDescent="0.3">
      <c r="A384" s="96" t="s">
        <v>62</v>
      </c>
      <c r="B384" s="96"/>
      <c r="E384" s="96" t="s">
        <v>64</v>
      </c>
      <c r="F384" s="96"/>
      <c r="G384" s="96"/>
    </row>
    <row r="385" spans="1:7" ht="19.5" customHeight="1" x14ac:dyDescent="0.3">
      <c r="A385" s="97" t="s">
        <v>63</v>
      </c>
      <c r="B385" s="97"/>
      <c r="E385" s="99" t="s">
        <v>65</v>
      </c>
      <c r="F385" s="99"/>
      <c r="G385" s="99"/>
    </row>
    <row r="386" spans="1:7" ht="27" customHeight="1" x14ac:dyDescent="0.3">
      <c r="A386" s="99"/>
      <c r="B386" s="99"/>
      <c r="E386" s="104" t="s">
        <v>66</v>
      </c>
      <c r="F386" s="104"/>
      <c r="G386" s="104"/>
    </row>
    <row r="387" spans="1:7" s="25" customFormat="1" ht="19.5" customHeight="1" x14ac:dyDescent="0.25">
      <c r="A387" s="98" t="s">
        <v>56</v>
      </c>
      <c r="B387" s="98"/>
      <c r="E387" s="98" t="s">
        <v>56</v>
      </c>
      <c r="F387" s="98"/>
      <c r="G387" s="98"/>
    </row>
    <row r="388" spans="1:7" ht="36.75" customHeight="1" x14ac:dyDescent="0.3">
      <c r="A388" s="96"/>
      <c r="B388" s="96"/>
      <c r="E388" s="96"/>
      <c r="F388" s="96"/>
      <c r="G388" s="96"/>
    </row>
    <row r="389" spans="1:7" s="25" customFormat="1" ht="17.25" customHeight="1" x14ac:dyDescent="0.25">
      <c r="A389" s="114" t="s">
        <v>39</v>
      </c>
      <c r="B389" s="114"/>
      <c r="E389" s="114" t="s">
        <v>39</v>
      </c>
      <c r="F389" s="114"/>
      <c r="G389" s="114"/>
    </row>
    <row r="390" spans="1:7" ht="24" customHeight="1" x14ac:dyDescent="0.3">
      <c r="A390" s="99" t="s">
        <v>60</v>
      </c>
      <c r="B390" s="99"/>
      <c r="E390" s="99" t="s">
        <v>61</v>
      </c>
      <c r="F390" s="99"/>
      <c r="G390" s="99"/>
    </row>
    <row r="391" spans="1:7" s="25" customFormat="1" ht="31.5" customHeight="1" x14ac:dyDescent="0.25">
      <c r="A391" s="98" t="s">
        <v>59</v>
      </c>
      <c r="B391" s="98"/>
      <c r="E391" s="98" t="s">
        <v>59</v>
      </c>
      <c r="F391" s="98"/>
      <c r="G391" s="98"/>
    </row>
    <row r="392" spans="1:7" ht="37.5" customHeight="1" x14ac:dyDescent="0.3">
      <c r="A392" s="84" t="s">
        <v>40</v>
      </c>
      <c r="B392" s="84"/>
      <c r="E392" s="84" t="s">
        <v>40</v>
      </c>
      <c r="F392" s="84"/>
      <c r="G392" s="84"/>
    </row>
  </sheetData>
  <mergeCells count="310">
    <mergeCell ref="E2:G2"/>
    <mergeCell ref="E3:G3"/>
    <mergeCell ref="B55:D55"/>
    <mergeCell ref="B46:D46"/>
    <mergeCell ref="B47:D47"/>
    <mergeCell ref="B49:D49"/>
    <mergeCell ref="B50:D50"/>
    <mergeCell ref="B52:D52"/>
    <mergeCell ref="B51:D51"/>
    <mergeCell ref="B48:D48"/>
    <mergeCell ref="B232:D232"/>
    <mergeCell ref="B223:D223"/>
    <mergeCell ref="B216:D216"/>
    <mergeCell ref="B219:E219"/>
    <mergeCell ref="B220:E220"/>
    <mergeCell ref="B224:D224"/>
    <mergeCell ref="B225:D225"/>
    <mergeCell ref="B226:D226"/>
    <mergeCell ref="B229:E229"/>
    <mergeCell ref="B230:E230"/>
    <mergeCell ref="B192:D192"/>
    <mergeCell ref="B193:D193"/>
    <mergeCell ref="B194:D194"/>
    <mergeCell ref="B195:D195"/>
    <mergeCell ref="B196:D196"/>
    <mergeCell ref="B199:E199"/>
    <mergeCell ref="C300:D300"/>
    <mergeCell ref="C301:D301"/>
    <mergeCell ref="C306:D306"/>
    <mergeCell ref="C273:D273"/>
    <mergeCell ref="C277:D277"/>
    <mergeCell ref="C278:D278"/>
    <mergeCell ref="C305:D305"/>
    <mergeCell ref="C283:D283"/>
    <mergeCell ref="C264:D264"/>
    <mergeCell ref="C276:D276"/>
    <mergeCell ref="C282:D282"/>
    <mergeCell ref="C292:D292"/>
    <mergeCell ref="C293:D293"/>
    <mergeCell ref="C285:D285"/>
    <mergeCell ref="C294:D294"/>
    <mergeCell ref="C295:D295"/>
    <mergeCell ref="C296:D296"/>
    <mergeCell ref="C297:D297"/>
    <mergeCell ref="C298:D298"/>
    <mergeCell ref="C299:D299"/>
    <mergeCell ref="C291:D291"/>
    <mergeCell ref="C289:D289"/>
    <mergeCell ref="C290:D290"/>
    <mergeCell ref="C288:D288"/>
    <mergeCell ref="B44:D44"/>
    <mergeCell ref="B159:E159"/>
    <mergeCell ref="B160:E160"/>
    <mergeCell ref="B162:D162"/>
    <mergeCell ref="B163:D163"/>
    <mergeCell ref="B164:D164"/>
    <mergeCell ref="B165:D165"/>
    <mergeCell ref="B166:D166"/>
    <mergeCell ref="B234:D234"/>
    <mergeCell ref="B190:E190"/>
    <mergeCell ref="B213:D213"/>
    <mergeCell ref="B214:D214"/>
    <mergeCell ref="B215:D215"/>
    <mergeCell ref="B173:D173"/>
    <mergeCell ref="B179:E179"/>
    <mergeCell ref="B180:E180"/>
    <mergeCell ref="B182:D182"/>
    <mergeCell ref="B183:D183"/>
    <mergeCell ref="B184:D184"/>
    <mergeCell ref="B185:D185"/>
    <mergeCell ref="B174:D174"/>
    <mergeCell ref="B175:D175"/>
    <mergeCell ref="B176:D176"/>
    <mergeCell ref="B200:E200"/>
    <mergeCell ref="B235:D235"/>
    <mergeCell ref="B236:D236"/>
    <mergeCell ref="B239:E239"/>
    <mergeCell ref="B240:E240"/>
    <mergeCell ref="B242:D242"/>
    <mergeCell ref="B243:D243"/>
    <mergeCell ref="B244:D244"/>
    <mergeCell ref="B245:D245"/>
    <mergeCell ref="B222:D222"/>
    <mergeCell ref="B233:D233"/>
    <mergeCell ref="B246:D246"/>
    <mergeCell ref="A354:F354"/>
    <mergeCell ref="B356:D356"/>
    <mergeCell ref="B357:D357"/>
    <mergeCell ref="B358:D358"/>
    <mergeCell ref="B359:D359"/>
    <mergeCell ref="A361:F361"/>
    <mergeCell ref="B363:D363"/>
    <mergeCell ref="B364:D364"/>
    <mergeCell ref="C302:D302"/>
    <mergeCell ref="B339:B340"/>
    <mergeCell ref="C339:C340"/>
    <mergeCell ref="A349:C349"/>
    <mergeCell ref="C259:D259"/>
    <mergeCell ref="C303:D303"/>
    <mergeCell ref="C304:D304"/>
    <mergeCell ref="C260:D260"/>
    <mergeCell ref="C261:D261"/>
    <mergeCell ref="C262:D262"/>
    <mergeCell ref="C263:D263"/>
    <mergeCell ref="B329:B331"/>
    <mergeCell ref="C329:C331"/>
    <mergeCell ref="C286:D286"/>
    <mergeCell ref="C287:D287"/>
    <mergeCell ref="B202:D202"/>
    <mergeCell ref="B203:D203"/>
    <mergeCell ref="B204:D204"/>
    <mergeCell ref="B205:D205"/>
    <mergeCell ref="B206:D206"/>
    <mergeCell ref="B209:E209"/>
    <mergeCell ref="B210:E210"/>
    <mergeCell ref="B212:D212"/>
    <mergeCell ref="B186:D186"/>
    <mergeCell ref="B189:E189"/>
    <mergeCell ref="B150:E150"/>
    <mergeCell ref="B152:D152"/>
    <mergeCell ref="B153:D153"/>
    <mergeCell ref="B154:D154"/>
    <mergeCell ref="B155:D155"/>
    <mergeCell ref="B156:D156"/>
    <mergeCell ref="B169:E169"/>
    <mergeCell ref="B170:E170"/>
    <mergeCell ref="B172:D172"/>
    <mergeCell ref="A57:F57"/>
    <mergeCell ref="B62:D62"/>
    <mergeCell ref="B63:D63"/>
    <mergeCell ref="B64:D64"/>
    <mergeCell ref="B65:D65"/>
    <mergeCell ref="B66:D66"/>
    <mergeCell ref="B69:E69"/>
    <mergeCell ref="B70:E70"/>
    <mergeCell ref="B72:D72"/>
    <mergeCell ref="B73:D73"/>
    <mergeCell ref="B74:D74"/>
    <mergeCell ref="B75:D75"/>
    <mergeCell ref="B76:D76"/>
    <mergeCell ref="B79:E79"/>
    <mergeCell ref="B80:E80"/>
    <mergeCell ref="B82:D82"/>
    <mergeCell ref="B83:D83"/>
    <mergeCell ref="B84:D84"/>
    <mergeCell ref="E255:F255"/>
    <mergeCell ref="C255:D256"/>
    <mergeCell ref="A255:B255"/>
    <mergeCell ref="B85:D85"/>
    <mergeCell ref="B86:D86"/>
    <mergeCell ref="B89:E89"/>
    <mergeCell ref="B90:E90"/>
    <mergeCell ref="B129:E129"/>
    <mergeCell ref="B130:E130"/>
    <mergeCell ref="B132:D132"/>
    <mergeCell ref="B133:D133"/>
    <mergeCell ref="B134:D134"/>
    <mergeCell ref="B112:D112"/>
    <mergeCell ref="B113:D113"/>
    <mergeCell ref="B114:D114"/>
    <mergeCell ref="B115:D115"/>
    <mergeCell ref="B116:D116"/>
    <mergeCell ref="B119:E119"/>
    <mergeCell ref="B120:E120"/>
    <mergeCell ref="B122:D122"/>
    <mergeCell ref="B123:D123"/>
    <mergeCell ref="B124:D124"/>
    <mergeCell ref="B125:D125"/>
    <mergeCell ref="B126:D126"/>
    <mergeCell ref="B106:D106"/>
    <mergeCell ref="B109:E109"/>
    <mergeCell ref="B110:E110"/>
    <mergeCell ref="B135:D135"/>
    <mergeCell ref="B136:D136"/>
    <mergeCell ref="B149:E149"/>
    <mergeCell ref="B139:E139"/>
    <mergeCell ref="B140:E140"/>
    <mergeCell ref="B142:D142"/>
    <mergeCell ref="B143:D143"/>
    <mergeCell ref="B144:D144"/>
    <mergeCell ref="B145:D145"/>
    <mergeCell ref="B146:D146"/>
    <mergeCell ref="E391:G391"/>
    <mergeCell ref="E392:G392"/>
    <mergeCell ref="E386:G386"/>
    <mergeCell ref="A386:B386"/>
    <mergeCell ref="E389:G389"/>
    <mergeCell ref="E390:G390"/>
    <mergeCell ref="A392:B392"/>
    <mergeCell ref="A390:B390"/>
    <mergeCell ref="A391:B391"/>
    <mergeCell ref="A389:B389"/>
    <mergeCell ref="A387:B387"/>
    <mergeCell ref="E387:G387"/>
    <mergeCell ref="E388:G388"/>
    <mergeCell ref="A388:B388"/>
    <mergeCell ref="D339:F339"/>
    <mergeCell ref="A380:B380"/>
    <mergeCell ref="A379:B379"/>
    <mergeCell ref="E379:G379"/>
    <mergeCell ref="A377:B377"/>
    <mergeCell ref="A378:B378"/>
    <mergeCell ref="E380:G380"/>
    <mergeCell ref="E381:G381"/>
    <mergeCell ref="A375:B375"/>
    <mergeCell ref="E375:G375"/>
    <mergeCell ref="A367:A368"/>
    <mergeCell ref="B367:D367"/>
    <mergeCell ref="E367:E368"/>
    <mergeCell ref="B368:D368"/>
    <mergeCell ref="A381:B381"/>
    <mergeCell ref="E372:G372"/>
    <mergeCell ref="E373:G373"/>
    <mergeCell ref="E374:G374"/>
    <mergeCell ref="E376:G376"/>
    <mergeCell ref="E377:G377"/>
    <mergeCell ref="E378:G378"/>
    <mergeCell ref="B365:D365"/>
    <mergeCell ref="B366:D366"/>
    <mergeCell ref="F367:F368"/>
    <mergeCell ref="E383:G383"/>
    <mergeCell ref="A373:B373"/>
    <mergeCell ref="A374:B374"/>
    <mergeCell ref="A384:B384"/>
    <mergeCell ref="A385:B385"/>
    <mergeCell ref="A376:B376"/>
    <mergeCell ref="B53:D53"/>
    <mergeCell ref="B36:D36"/>
    <mergeCell ref="B37:D37"/>
    <mergeCell ref="B38:D38"/>
    <mergeCell ref="E384:G384"/>
    <mergeCell ref="E385:G385"/>
    <mergeCell ref="B39:D39"/>
    <mergeCell ref="B40:D40"/>
    <mergeCell ref="B41:D41"/>
    <mergeCell ref="B42:D42"/>
    <mergeCell ref="B43:D43"/>
    <mergeCell ref="B45:D45"/>
    <mergeCell ref="B54:D54"/>
    <mergeCell ref="B370:F370"/>
    <mergeCell ref="A334:D334"/>
    <mergeCell ref="A383:B383"/>
    <mergeCell ref="A372:B372"/>
    <mergeCell ref="A339:A340"/>
    <mergeCell ref="B13:F13"/>
    <mergeCell ref="B17:F17"/>
    <mergeCell ref="A25:F25"/>
    <mergeCell ref="B27:D27"/>
    <mergeCell ref="B30:D30"/>
    <mergeCell ref="B31:D31"/>
    <mergeCell ref="E329:E331"/>
    <mergeCell ref="B29:D29"/>
    <mergeCell ref="B28:D28"/>
    <mergeCell ref="A329:A331"/>
    <mergeCell ref="C257:D257"/>
    <mergeCell ref="C271:D271"/>
    <mergeCell ref="C258:D258"/>
    <mergeCell ref="B92:D92"/>
    <mergeCell ref="B93:D93"/>
    <mergeCell ref="B94:D94"/>
    <mergeCell ref="B95:D95"/>
    <mergeCell ref="B96:D96"/>
    <mergeCell ref="B99:E99"/>
    <mergeCell ref="B100:E100"/>
    <mergeCell ref="B102:D102"/>
    <mergeCell ref="B103:D103"/>
    <mergeCell ref="B104:D104"/>
    <mergeCell ref="B105:D105"/>
    <mergeCell ref="C279:D279"/>
    <mergeCell ref="C280:D280"/>
    <mergeCell ref="C281:D281"/>
    <mergeCell ref="A315:B315"/>
    <mergeCell ref="D317:D325"/>
    <mergeCell ref="A328:D328"/>
    <mergeCell ref="F329:F331"/>
    <mergeCell ref="C284:D284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C265:D265"/>
    <mergeCell ref="C266:D266"/>
    <mergeCell ref="C267:D267"/>
    <mergeCell ref="C268:D268"/>
    <mergeCell ref="C269:D269"/>
    <mergeCell ref="C270:D270"/>
    <mergeCell ref="C272:D272"/>
    <mergeCell ref="C274:D274"/>
    <mergeCell ref="C275:D275"/>
    <mergeCell ref="C309:D309"/>
    <mergeCell ref="C310:D310"/>
    <mergeCell ref="C307:D307"/>
    <mergeCell ref="C308:D308"/>
    <mergeCell ref="D315:D316"/>
    <mergeCell ref="C315:C316"/>
    <mergeCell ref="B335:D335"/>
    <mergeCell ref="A311:D311"/>
    <mergeCell ref="E315:F315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112" zoomScale="70" zoomScaleNormal="100" zoomScaleSheetLayoutView="70" workbookViewId="0">
      <selection activeCell="G143" sqref="G14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46" t="s">
        <v>136</v>
      </c>
      <c r="E1" s="146"/>
      <c r="F1" s="146"/>
    </row>
    <row r="2" spans="2:6" x14ac:dyDescent="0.3">
      <c r="D2" s="146" t="str">
        <f>'Приложение 1'!E2</f>
        <v xml:space="preserve">к  Дополнительному соглашению </v>
      </c>
      <c r="E2" s="146"/>
      <c r="F2" s="146"/>
    </row>
    <row r="3" spans="2:6" x14ac:dyDescent="0.3">
      <c r="D3" s="146" t="str">
        <f>'Приложение 1'!E3</f>
        <v>от "19" мая 2023 года № 1</v>
      </c>
      <c r="E3" s="146"/>
      <c r="F3" s="146"/>
    </row>
    <row r="4" spans="2:6" x14ac:dyDescent="0.3">
      <c r="D4" s="146" t="s">
        <v>100</v>
      </c>
      <c r="E4" s="146"/>
      <c r="F4" s="146"/>
    </row>
    <row r="5" spans="2:6" x14ac:dyDescent="0.3">
      <c r="D5" s="146" t="s">
        <v>0</v>
      </c>
      <c r="E5" s="146"/>
      <c r="F5" s="146"/>
    </row>
    <row r="6" spans="2:6" x14ac:dyDescent="0.3">
      <c r="D6" s="146" t="s">
        <v>1</v>
      </c>
      <c r="E6" s="146"/>
      <c r="F6" s="146"/>
    </row>
    <row r="7" spans="2:6" x14ac:dyDescent="0.3">
      <c r="D7" s="146" t="str">
        <f>'Приложение 1'!E7</f>
        <v>страхованию от 30.12.2022г.  № 1</v>
      </c>
      <c r="E7" s="146"/>
      <c r="F7" s="146"/>
    </row>
    <row r="9" spans="2:6" x14ac:dyDescent="0.3">
      <c r="B9" s="136" t="s">
        <v>2</v>
      </c>
      <c r="C9" s="136"/>
      <c r="D9" s="136"/>
      <c r="E9" s="136"/>
      <c r="F9" s="12"/>
    </row>
    <row r="10" spans="2:6" x14ac:dyDescent="0.3">
      <c r="B10" s="136" t="s">
        <v>301</v>
      </c>
      <c r="C10" s="136"/>
      <c r="D10" s="136"/>
      <c r="E10" s="136"/>
      <c r="F10" s="13"/>
    </row>
    <row r="11" spans="2:6" s="9" customFormat="1" ht="15" x14ac:dyDescent="0.25">
      <c r="B11" s="137" t="s">
        <v>106</v>
      </c>
      <c r="C11" s="137"/>
      <c r="D11" s="137"/>
      <c r="E11" s="137"/>
      <c r="F11" s="14"/>
    </row>
    <row r="12" spans="2:6" s="9" customFormat="1" ht="15" x14ac:dyDescent="0.25">
      <c r="B12" s="137" t="s">
        <v>113</v>
      </c>
      <c r="C12" s="137"/>
      <c r="D12" s="137"/>
      <c r="E12" s="137"/>
      <c r="F12" s="14"/>
    </row>
    <row r="13" spans="2:6" s="9" customFormat="1" ht="15" x14ac:dyDescent="0.25">
      <c r="B13" s="137" t="s">
        <v>114</v>
      </c>
      <c r="C13" s="137"/>
      <c r="D13" s="137"/>
      <c r="E13" s="137"/>
      <c r="F13" s="14"/>
    </row>
    <row r="14" spans="2:6" s="9" customFormat="1" ht="15" x14ac:dyDescent="0.25">
      <c r="B14" s="137" t="s">
        <v>115</v>
      </c>
      <c r="C14" s="137"/>
      <c r="D14" s="137"/>
      <c r="E14" s="137"/>
      <c r="F14" s="14"/>
    </row>
    <row r="15" spans="2:6" s="9" customFormat="1" ht="15" x14ac:dyDescent="0.25">
      <c r="B15" s="137" t="s">
        <v>116</v>
      </c>
      <c r="C15" s="137"/>
      <c r="D15" s="137"/>
      <c r="E15" s="137"/>
      <c r="F15" s="14"/>
    </row>
    <row r="16" spans="2:6" s="9" customFormat="1" ht="15" x14ac:dyDescent="0.25">
      <c r="B16" s="8"/>
      <c r="C16" s="8"/>
      <c r="D16" s="8"/>
      <c r="E16" s="47"/>
      <c r="F16" s="14"/>
    </row>
    <row r="17" spans="1:13" ht="24.75" customHeight="1" x14ac:dyDescent="0.3">
      <c r="A17" s="2"/>
      <c r="B17" s="139" t="s">
        <v>70</v>
      </c>
      <c r="C17" s="139"/>
      <c r="D17" s="139"/>
      <c r="E17" s="139"/>
      <c r="F17" s="13"/>
    </row>
    <row r="18" spans="1:13" s="9" customFormat="1" ht="15" x14ac:dyDescent="0.25">
      <c r="B18" s="140" t="s">
        <v>111</v>
      </c>
      <c r="C18" s="140"/>
      <c r="D18" s="140"/>
      <c r="E18" s="140"/>
      <c r="F18" s="14"/>
    </row>
    <row r="19" spans="1:13" s="9" customFormat="1" ht="15" x14ac:dyDescent="0.25">
      <c r="B19" s="137" t="s">
        <v>3</v>
      </c>
      <c r="C19" s="137"/>
      <c r="D19" s="137"/>
      <c r="E19" s="137"/>
      <c r="F19" s="14"/>
    </row>
    <row r="20" spans="1:13" s="9" customFormat="1" ht="15" x14ac:dyDescent="0.25">
      <c r="B20" s="137" t="s">
        <v>112</v>
      </c>
      <c r="C20" s="137"/>
      <c r="D20" s="137"/>
      <c r="E20" s="137"/>
      <c r="F20" s="14"/>
    </row>
    <row r="21" spans="1:13" x14ac:dyDescent="0.3">
      <c r="B21" s="136"/>
      <c r="C21" s="136"/>
      <c r="D21" s="136"/>
      <c r="E21" s="136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38" t="s">
        <v>42</v>
      </c>
      <c r="C26" s="138"/>
      <c r="D26" s="138"/>
      <c r="E26" s="46" t="s">
        <v>43</v>
      </c>
      <c r="F26" s="16"/>
    </row>
    <row r="27" spans="1:13" ht="46.5" customHeight="1" x14ac:dyDescent="0.3">
      <c r="A27" s="10" t="s">
        <v>7</v>
      </c>
      <c r="B27" s="86" t="s">
        <v>217</v>
      </c>
      <c r="C27" s="86"/>
      <c r="D27" s="86"/>
      <c r="E27" s="11">
        <f>E28</f>
        <v>657594590</v>
      </c>
      <c r="F27" s="16"/>
      <c r="G27" s="18"/>
      <c r="H27" s="18"/>
      <c r="I27" s="18"/>
      <c r="K27" s="18"/>
      <c r="M27" s="18"/>
    </row>
    <row r="28" spans="1:13" ht="24.75" customHeight="1" x14ac:dyDescent="0.3">
      <c r="A28" s="3" t="s">
        <v>15</v>
      </c>
      <c r="B28" s="86" t="s">
        <v>267</v>
      </c>
      <c r="C28" s="86"/>
      <c r="D28" s="86"/>
      <c r="E28" s="11">
        <v>657594590</v>
      </c>
      <c r="F28" s="16"/>
    </row>
    <row r="29" spans="1:13" ht="39" customHeight="1" x14ac:dyDescent="0.3">
      <c r="A29" s="10" t="s">
        <v>8</v>
      </c>
      <c r="B29" s="86" t="s">
        <v>68</v>
      </c>
      <c r="C29" s="86"/>
      <c r="D29" s="86"/>
      <c r="E29" s="11">
        <f>E30+E32+E31</f>
        <v>404299990</v>
      </c>
    </row>
    <row r="30" spans="1:13" ht="18.75" customHeight="1" x14ac:dyDescent="0.3">
      <c r="A30" s="3" t="s">
        <v>219</v>
      </c>
      <c r="B30" s="86" t="s">
        <v>44</v>
      </c>
      <c r="C30" s="86"/>
      <c r="D30" s="86"/>
      <c r="E30" s="11">
        <v>126566170</v>
      </c>
      <c r="G30" s="18"/>
    </row>
    <row r="31" spans="1:13" ht="18.75" customHeight="1" x14ac:dyDescent="0.3">
      <c r="A31" s="3" t="s">
        <v>11</v>
      </c>
      <c r="B31" s="86" t="s">
        <v>218</v>
      </c>
      <c r="C31" s="86"/>
      <c r="D31" s="86"/>
      <c r="E31" s="11">
        <v>203568750</v>
      </c>
      <c r="G31" s="18"/>
    </row>
    <row r="32" spans="1:13" x14ac:dyDescent="0.3">
      <c r="A32" s="3" t="s">
        <v>333</v>
      </c>
      <c r="B32" s="86" t="s">
        <v>45</v>
      </c>
      <c r="C32" s="86"/>
      <c r="D32" s="86"/>
      <c r="E32" s="11">
        <f>63666530+10498540</f>
        <v>74165070</v>
      </c>
    </row>
    <row r="33" spans="1:15" ht="38.25" customHeight="1" x14ac:dyDescent="0.3">
      <c r="A33" s="10" t="s">
        <v>12</v>
      </c>
      <c r="B33" s="86" t="s">
        <v>294</v>
      </c>
      <c r="C33" s="86"/>
      <c r="D33" s="86"/>
      <c r="E33" s="11">
        <v>63629400</v>
      </c>
      <c r="I33" s="18"/>
    </row>
    <row r="34" spans="1:15" ht="36" customHeight="1" x14ac:dyDescent="0.3">
      <c r="A34" s="10" t="s">
        <v>220</v>
      </c>
      <c r="B34" s="86" t="s">
        <v>46</v>
      </c>
      <c r="C34" s="86"/>
      <c r="D34" s="86"/>
      <c r="E34" s="11">
        <f>E35+E89</f>
        <v>2866143760</v>
      </c>
      <c r="G34" s="18"/>
      <c r="H34" s="22"/>
    </row>
    <row r="35" spans="1:15" ht="37.5" customHeight="1" x14ac:dyDescent="0.3">
      <c r="A35" s="3" t="s">
        <v>224</v>
      </c>
      <c r="B35" s="86" t="s">
        <v>47</v>
      </c>
      <c r="C35" s="86"/>
      <c r="D35" s="86"/>
      <c r="E35" s="11">
        <f>SUM(E36:E60)</f>
        <v>2691379920</v>
      </c>
      <c r="G35" s="18"/>
      <c r="I35" s="18"/>
      <c r="K35" s="19"/>
      <c r="L35" s="18"/>
      <c r="N35" s="18"/>
      <c r="O35" s="18"/>
    </row>
    <row r="36" spans="1:15" ht="22.5" customHeight="1" x14ac:dyDescent="0.3">
      <c r="A36" s="7" t="s">
        <v>225</v>
      </c>
      <c r="B36" s="86" t="s">
        <v>146</v>
      </c>
      <c r="C36" s="86"/>
      <c r="D36" s="86"/>
      <c r="E36" s="11">
        <v>75083260</v>
      </c>
      <c r="G36" s="18"/>
      <c r="H36" s="48"/>
      <c r="I36" s="20"/>
      <c r="K36" s="19"/>
    </row>
    <row r="37" spans="1:15" ht="22.5" customHeight="1" x14ac:dyDescent="0.3">
      <c r="A37" s="7" t="s">
        <v>226</v>
      </c>
      <c r="B37" s="86" t="s">
        <v>119</v>
      </c>
      <c r="C37" s="86"/>
      <c r="D37" s="86"/>
      <c r="E37" s="11">
        <v>39534950</v>
      </c>
      <c r="G37" s="18"/>
      <c r="H37" s="48"/>
      <c r="I37" s="20"/>
      <c r="K37" s="19"/>
    </row>
    <row r="38" spans="1:15" ht="22.5" customHeight="1" x14ac:dyDescent="0.3">
      <c r="A38" s="7" t="s">
        <v>227</v>
      </c>
      <c r="B38" s="86" t="s">
        <v>120</v>
      </c>
      <c r="C38" s="86"/>
      <c r="D38" s="86"/>
      <c r="E38" s="11">
        <v>45747350</v>
      </c>
      <c r="G38" s="18"/>
      <c r="H38" s="48"/>
      <c r="I38" s="20"/>
      <c r="K38" s="19"/>
    </row>
    <row r="39" spans="1:15" ht="22.5" customHeight="1" x14ac:dyDescent="0.3">
      <c r="A39" s="7" t="s">
        <v>228</v>
      </c>
      <c r="B39" s="86" t="s">
        <v>121</v>
      </c>
      <c r="C39" s="86"/>
      <c r="D39" s="86"/>
      <c r="E39" s="11">
        <v>7406570</v>
      </c>
      <c r="G39" s="18"/>
      <c r="H39" s="48"/>
      <c r="I39" s="20"/>
      <c r="K39" s="19"/>
    </row>
    <row r="40" spans="1:15" ht="22.5" customHeight="1" x14ac:dyDescent="0.3">
      <c r="A40" s="7" t="s">
        <v>229</v>
      </c>
      <c r="B40" s="86" t="s">
        <v>122</v>
      </c>
      <c r="C40" s="86"/>
      <c r="D40" s="86"/>
      <c r="E40" s="11">
        <v>56799180</v>
      </c>
      <c r="G40" s="18"/>
      <c r="H40" s="48"/>
      <c r="I40" s="20"/>
      <c r="K40" s="19"/>
    </row>
    <row r="41" spans="1:15" ht="22.5" customHeight="1" x14ac:dyDescent="0.3">
      <c r="A41" s="7" t="s">
        <v>230</v>
      </c>
      <c r="B41" s="86" t="s">
        <v>123</v>
      </c>
      <c r="C41" s="86"/>
      <c r="D41" s="86"/>
      <c r="E41" s="11">
        <v>188474560</v>
      </c>
      <c r="G41" s="18"/>
      <c r="H41" s="48"/>
      <c r="I41" s="20"/>
      <c r="K41" s="19"/>
    </row>
    <row r="42" spans="1:15" ht="22.5" customHeight="1" x14ac:dyDescent="0.3">
      <c r="A42" s="7" t="s">
        <v>231</v>
      </c>
      <c r="B42" s="86" t="s">
        <v>124</v>
      </c>
      <c r="C42" s="86"/>
      <c r="D42" s="86"/>
      <c r="E42" s="11">
        <v>127306600</v>
      </c>
      <c r="G42" s="18"/>
      <c r="H42" s="48"/>
      <c r="I42" s="20"/>
      <c r="K42" s="19"/>
    </row>
    <row r="43" spans="1:15" ht="22.5" customHeight="1" x14ac:dyDescent="0.3">
      <c r="A43" s="7" t="s">
        <v>232</v>
      </c>
      <c r="B43" s="86" t="s">
        <v>77</v>
      </c>
      <c r="C43" s="86"/>
      <c r="D43" s="86"/>
      <c r="E43" s="11">
        <v>96983330</v>
      </c>
      <c r="G43" s="18"/>
      <c r="H43" s="48"/>
      <c r="I43" s="20"/>
      <c r="K43" s="19"/>
    </row>
    <row r="44" spans="1:15" ht="22.5" customHeight="1" x14ac:dyDescent="0.3">
      <c r="A44" s="7" t="s">
        <v>233</v>
      </c>
      <c r="B44" s="86" t="s">
        <v>125</v>
      </c>
      <c r="C44" s="86"/>
      <c r="D44" s="86"/>
      <c r="E44" s="11">
        <v>156469340</v>
      </c>
      <c r="G44" s="18"/>
      <c r="H44" s="48"/>
      <c r="I44" s="23"/>
      <c r="K44" s="19"/>
    </row>
    <row r="45" spans="1:15" ht="22.5" customHeight="1" x14ac:dyDescent="0.3">
      <c r="A45" s="7" t="s">
        <v>234</v>
      </c>
      <c r="B45" s="86" t="s">
        <v>126</v>
      </c>
      <c r="C45" s="86"/>
      <c r="D45" s="86"/>
      <c r="E45" s="11">
        <v>57566850</v>
      </c>
      <c r="G45" s="18"/>
      <c r="H45" s="48"/>
      <c r="I45" s="20"/>
      <c r="K45" s="19"/>
    </row>
    <row r="46" spans="1:15" ht="22.5" customHeight="1" x14ac:dyDescent="0.3">
      <c r="A46" s="7" t="s">
        <v>235</v>
      </c>
      <c r="B46" s="86" t="s">
        <v>127</v>
      </c>
      <c r="C46" s="86"/>
      <c r="D46" s="86"/>
      <c r="E46" s="11">
        <v>137208180</v>
      </c>
      <c r="G46" s="18"/>
      <c r="H46" s="48"/>
      <c r="I46" s="20"/>
      <c r="K46" s="19"/>
      <c r="L46" s="19"/>
    </row>
    <row r="47" spans="1:15" ht="22.5" customHeight="1" x14ac:dyDescent="0.3">
      <c r="A47" s="7" t="s">
        <v>236</v>
      </c>
      <c r="B47" s="86" t="s">
        <v>128</v>
      </c>
      <c r="C47" s="86"/>
      <c r="D47" s="86"/>
      <c r="E47" s="11">
        <v>37774850</v>
      </c>
      <c r="G47" s="18"/>
      <c r="H47" s="48"/>
      <c r="I47" s="20"/>
      <c r="K47" s="19"/>
    </row>
    <row r="48" spans="1:15" ht="22.5" customHeight="1" x14ac:dyDescent="0.3">
      <c r="A48" s="7" t="s">
        <v>237</v>
      </c>
      <c r="B48" s="86" t="s">
        <v>129</v>
      </c>
      <c r="C48" s="86"/>
      <c r="D48" s="86"/>
      <c r="E48" s="11">
        <v>66946100</v>
      </c>
      <c r="G48" s="18"/>
      <c r="H48" s="48"/>
      <c r="I48" s="20"/>
      <c r="K48" s="19"/>
    </row>
    <row r="49" spans="1:15" ht="22.5" customHeight="1" x14ac:dyDescent="0.3">
      <c r="A49" s="7" t="s">
        <v>238</v>
      </c>
      <c r="B49" s="86" t="s">
        <v>147</v>
      </c>
      <c r="C49" s="86"/>
      <c r="D49" s="86"/>
      <c r="E49" s="11">
        <v>41998150</v>
      </c>
      <c r="G49" s="18"/>
      <c r="H49" s="48"/>
      <c r="I49" s="23"/>
      <c r="K49" s="19"/>
    </row>
    <row r="50" spans="1:15" ht="22.5" customHeight="1" x14ac:dyDescent="0.3">
      <c r="A50" s="7" t="s">
        <v>239</v>
      </c>
      <c r="B50" s="86" t="s">
        <v>130</v>
      </c>
      <c r="C50" s="86"/>
      <c r="D50" s="86"/>
      <c r="E50" s="11">
        <v>62556190</v>
      </c>
      <c r="G50" s="18"/>
      <c r="H50" s="48"/>
      <c r="I50" s="20"/>
      <c r="K50" s="19"/>
    </row>
    <row r="51" spans="1:15" ht="22.5" customHeight="1" x14ac:dyDescent="0.3">
      <c r="A51" s="7" t="s">
        <v>240</v>
      </c>
      <c r="B51" s="86" t="s">
        <v>288</v>
      </c>
      <c r="C51" s="86"/>
      <c r="D51" s="86"/>
      <c r="E51" s="11">
        <v>5915940</v>
      </c>
      <c r="G51" s="18"/>
      <c r="H51" s="48"/>
      <c r="I51" s="20"/>
      <c r="K51" s="19"/>
    </row>
    <row r="52" spans="1:15" ht="22.5" customHeight="1" x14ac:dyDescent="0.3">
      <c r="A52" s="7" t="s">
        <v>241</v>
      </c>
      <c r="B52" s="86" t="s">
        <v>131</v>
      </c>
      <c r="C52" s="86"/>
      <c r="D52" s="86"/>
      <c r="E52" s="11">
        <v>85431410</v>
      </c>
      <c r="G52" s="18"/>
      <c r="H52" s="48"/>
      <c r="I52" s="20"/>
      <c r="K52" s="19"/>
    </row>
    <row r="53" spans="1:15" ht="22.5" customHeight="1" x14ac:dyDescent="0.3">
      <c r="A53" s="7" t="s">
        <v>242</v>
      </c>
      <c r="B53" s="86" t="s">
        <v>132</v>
      </c>
      <c r="C53" s="86"/>
      <c r="D53" s="86"/>
      <c r="E53" s="11">
        <v>190281900</v>
      </c>
      <c r="G53" s="18"/>
      <c r="H53" s="48"/>
      <c r="I53" s="20"/>
      <c r="K53" s="19"/>
    </row>
    <row r="54" spans="1:15" ht="22.5" customHeight="1" x14ac:dyDescent="0.3">
      <c r="A54" s="7" t="s">
        <v>243</v>
      </c>
      <c r="B54" s="86" t="s">
        <v>78</v>
      </c>
      <c r="C54" s="86"/>
      <c r="D54" s="86"/>
      <c r="E54" s="11">
        <v>139501740</v>
      </c>
      <c r="G54" s="18"/>
      <c r="H54" s="48"/>
      <c r="I54" s="20"/>
      <c r="K54" s="19"/>
    </row>
    <row r="55" spans="1:15" ht="22.5" customHeight="1" x14ac:dyDescent="0.3">
      <c r="A55" s="7" t="s">
        <v>244</v>
      </c>
      <c r="B55" s="86" t="s">
        <v>133</v>
      </c>
      <c r="C55" s="86"/>
      <c r="D55" s="86"/>
      <c r="E55" s="11">
        <v>87332030</v>
      </c>
      <c r="G55" s="18"/>
      <c r="H55" s="48"/>
      <c r="I55" s="20"/>
      <c r="K55" s="19"/>
    </row>
    <row r="56" spans="1:15" ht="22.5" customHeight="1" x14ac:dyDescent="0.3">
      <c r="A56" s="7" t="s">
        <v>245</v>
      </c>
      <c r="B56" s="86" t="s">
        <v>134</v>
      </c>
      <c r="C56" s="86"/>
      <c r="D56" s="86"/>
      <c r="E56" s="11">
        <v>256743530</v>
      </c>
      <c r="G56" s="18"/>
      <c r="H56" s="48"/>
      <c r="I56" s="23"/>
      <c r="K56" s="19"/>
    </row>
    <row r="57" spans="1:15" ht="22.5" customHeight="1" x14ac:dyDescent="0.3">
      <c r="A57" s="7" t="s">
        <v>261</v>
      </c>
      <c r="B57" s="86" t="s">
        <v>79</v>
      </c>
      <c r="C57" s="86"/>
      <c r="D57" s="86"/>
      <c r="E57" s="11">
        <v>16399160</v>
      </c>
      <c r="G57" s="18"/>
      <c r="H57" s="48"/>
      <c r="I57" s="20"/>
      <c r="K57" s="19"/>
    </row>
    <row r="58" spans="1:15" ht="22.5" customHeight="1" x14ac:dyDescent="0.3">
      <c r="A58" s="7" t="s">
        <v>262</v>
      </c>
      <c r="B58" s="86" t="s">
        <v>80</v>
      </c>
      <c r="C58" s="86"/>
      <c r="D58" s="86"/>
      <c r="E58" s="11">
        <v>11925370</v>
      </c>
      <c r="G58" s="18"/>
      <c r="H58" s="48"/>
      <c r="I58" s="20"/>
      <c r="K58" s="19"/>
    </row>
    <row r="59" spans="1:15" ht="22.5" customHeight="1" x14ac:dyDescent="0.3">
      <c r="A59" s="7" t="s">
        <v>263</v>
      </c>
      <c r="B59" s="86" t="s">
        <v>135</v>
      </c>
      <c r="C59" s="86"/>
      <c r="D59" s="86"/>
      <c r="E59" s="11">
        <v>32930920</v>
      </c>
      <c r="G59" s="18"/>
      <c r="H59" s="48"/>
      <c r="I59" s="20"/>
      <c r="K59" s="19"/>
    </row>
    <row r="60" spans="1:15" ht="22.5" customHeight="1" x14ac:dyDescent="0.3">
      <c r="A60" s="7" t="s">
        <v>289</v>
      </c>
      <c r="B60" s="130" t="s">
        <v>264</v>
      </c>
      <c r="C60" s="131" t="s">
        <v>151</v>
      </c>
      <c r="D60" s="132" t="s">
        <v>151</v>
      </c>
      <c r="E60" s="11">
        <v>667062460</v>
      </c>
      <c r="G60" s="18"/>
      <c r="H60" s="48"/>
      <c r="I60" s="20"/>
      <c r="J60" s="18"/>
      <c r="K60" s="20"/>
      <c r="M60" s="22"/>
      <c r="O60" s="22"/>
    </row>
    <row r="61" spans="1:15" ht="36" customHeight="1" x14ac:dyDescent="0.3">
      <c r="A61" s="7"/>
      <c r="B61" s="133" t="s">
        <v>293</v>
      </c>
      <c r="C61" s="134"/>
      <c r="D61" s="135"/>
      <c r="E61" s="33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3" t="s">
        <v>164</v>
      </c>
      <c r="C62" s="134"/>
      <c r="D62" s="135"/>
      <c r="E62" s="33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3" t="s">
        <v>165</v>
      </c>
      <c r="C63" s="134"/>
      <c r="D63" s="135"/>
      <c r="E63" s="33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3" t="s">
        <v>166</v>
      </c>
      <c r="C64" s="134"/>
      <c r="D64" s="135"/>
      <c r="E64" s="33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3" t="s">
        <v>280</v>
      </c>
      <c r="C65" s="134"/>
      <c r="D65" s="135"/>
      <c r="E65" s="33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0" t="s">
        <v>167</v>
      </c>
      <c r="C66" s="131"/>
      <c r="D66" s="132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0" t="s">
        <v>277</v>
      </c>
      <c r="C67" s="131"/>
      <c r="D67" s="132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0" t="s">
        <v>168</v>
      </c>
      <c r="C68" s="131"/>
      <c r="D68" s="132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0" t="s">
        <v>286</v>
      </c>
      <c r="C69" s="131"/>
      <c r="D69" s="132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0" t="s">
        <v>151</v>
      </c>
      <c r="C70" s="131"/>
      <c r="D70" s="132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0" t="s">
        <v>152</v>
      </c>
      <c r="C71" s="131"/>
      <c r="D71" s="132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0" t="s">
        <v>153</v>
      </c>
      <c r="C72" s="131"/>
      <c r="D72" s="132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0" t="s">
        <v>154</v>
      </c>
      <c r="C73" s="131"/>
      <c r="D73" s="132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0" t="s">
        <v>155</v>
      </c>
      <c r="C74" s="131"/>
      <c r="D74" s="132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0" t="s">
        <v>156</v>
      </c>
      <c r="C75" s="131"/>
      <c r="D75" s="132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0" t="s">
        <v>157</v>
      </c>
      <c r="C76" s="131"/>
      <c r="D76" s="132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0" t="s">
        <v>158</v>
      </c>
      <c r="C77" s="131"/>
      <c r="D77" s="132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0" t="s">
        <v>159</v>
      </c>
      <c r="C78" s="131"/>
      <c r="D78" s="132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0" t="s">
        <v>160</v>
      </c>
      <c r="C79" s="131"/>
      <c r="D79" s="132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0" t="s">
        <v>161</v>
      </c>
      <c r="C80" s="131"/>
      <c r="D80" s="132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3" t="s">
        <v>162</v>
      </c>
      <c r="C81" s="134"/>
      <c r="D81" s="135"/>
      <c r="E81" s="33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3" t="s">
        <v>163</v>
      </c>
      <c r="C82" s="134"/>
      <c r="D82" s="135"/>
      <c r="E82" s="33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3" t="s">
        <v>292</v>
      </c>
      <c r="C83" s="134"/>
      <c r="D83" s="135"/>
      <c r="E83" s="33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3" t="s">
        <v>276</v>
      </c>
      <c r="C84" s="134"/>
      <c r="D84" s="135"/>
      <c r="E84" s="33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3" t="s">
        <v>290</v>
      </c>
      <c r="C85" s="134"/>
      <c r="D85" s="135"/>
      <c r="E85" s="33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3" t="s">
        <v>291</v>
      </c>
      <c r="C86" s="134"/>
      <c r="D86" s="135"/>
      <c r="E86" s="33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3" t="s">
        <v>350</v>
      </c>
      <c r="C87" s="134"/>
      <c r="D87" s="135"/>
      <c r="E87" s="33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3" t="s">
        <v>351</v>
      </c>
      <c r="C88" s="134"/>
      <c r="D88" s="135"/>
      <c r="E88" s="33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246</v>
      </c>
      <c r="B89" s="86" t="s">
        <v>102</v>
      </c>
      <c r="C89" s="86"/>
      <c r="D89" s="86"/>
      <c r="E89" s="11">
        <f>E90+E102</f>
        <v>174763840</v>
      </c>
    </row>
    <row r="90" spans="1:13" ht="39" customHeight="1" x14ac:dyDescent="0.3">
      <c r="A90" s="6" t="s">
        <v>247</v>
      </c>
      <c r="B90" s="86" t="s">
        <v>101</v>
      </c>
      <c r="C90" s="86"/>
      <c r="D90" s="86"/>
      <c r="E90" s="11">
        <f>SUM(E91:E101)</f>
        <v>101855830</v>
      </c>
      <c r="G90" s="18"/>
    </row>
    <row r="91" spans="1:13" ht="54" customHeight="1" x14ac:dyDescent="0.3">
      <c r="A91" s="5" t="s">
        <v>248</v>
      </c>
      <c r="B91" s="86" t="s">
        <v>335</v>
      </c>
      <c r="C91" s="86"/>
      <c r="D91" s="86"/>
      <c r="E91" s="11">
        <v>24653610</v>
      </c>
    </row>
    <row r="92" spans="1:13" ht="57" customHeight="1" x14ac:dyDescent="0.3">
      <c r="A92" s="5" t="s">
        <v>249</v>
      </c>
      <c r="B92" s="86" t="s">
        <v>337</v>
      </c>
      <c r="C92" s="86"/>
      <c r="D92" s="86"/>
      <c r="E92" s="11">
        <v>19482660</v>
      </c>
    </row>
    <row r="93" spans="1:13" ht="56.25" customHeight="1" x14ac:dyDescent="0.3">
      <c r="A93" s="5" t="s">
        <v>250</v>
      </c>
      <c r="B93" s="86" t="s">
        <v>336</v>
      </c>
      <c r="C93" s="86"/>
      <c r="D93" s="86"/>
      <c r="E93" s="11">
        <v>10331050</v>
      </c>
    </row>
    <row r="94" spans="1:13" ht="59.25" customHeight="1" x14ac:dyDescent="0.3">
      <c r="A94" s="5" t="s">
        <v>251</v>
      </c>
      <c r="B94" s="86" t="s">
        <v>338</v>
      </c>
      <c r="C94" s="86"/>
      <c r="D94" s="86"/>
      <c r="E94" s="11">
        <v>6528380</v>
      </c>
    </row>
    <row r="95" spans="1:13" ht="54" customHeight="1" x14ac:dyDescent="0.3">
      <c r="A95" s="5" t="s">
        <v>252</v>
      </c>
      <c r="B95" s="86" t="s">
        <v>339</v>
      </c>
      <c r="C95" s="86"/>
      <c r="D95" s="86"/>
      <c r="E95" s="11">
        <v>5438740</v>
      </c>
    </row>
    <row r="96" spans="1:13" ht="53.25" customHeight="1" x14ac:dyDescent="0.3">
      <c r="A96" s="5" t="s">
        <v>253</v>
      </c>
      <c r="B96" s="86" t="s">
        <v>340</v>
      </c>
      <c r="C96" s="86"/>
      <c r="D96" s="86"/>
      <c r="E96" s="11">
        <v>1951380</v>
      </c>
    </row>
    <row r="97" spans="1:8" ht="60" customHeight="1" x14ac:dyDescent="0.3">
      <c r="A97" s="5" t="s">
        <v>254</v>
      </c>
      <c r="B97" s="86" t="s">
        <v>341</v>
      </c>
      <c r="C97" s="86"/>
      <c r="D97" s="86"/>
      <c r="E97" s="11">
        <v>6844410</v>
      </c>
    </row>
    <row r="98" spans="1:8" ht="60" customHeight="1" x14ac:dyDescent="0.3">
      <c r="A98" s="5" t="s">
        <v>255</v>
      </c>
      <c r="B98" s="86" t="s">
        <v>342</v>
      </c>
      <c r="C98" s="86"/>
      <c r="D98" s="86"/>
      <c r="E98" s="11">
        <v>5519040</v>
      </c>
    </row>
    <row r="99" spans="1:8" ht="60" customHeight="1" x14ac:dyDescent="0.3">
      <c r="A99" s="5" t="s">
        <v>256</v>
      </c>
      <c r="B99" s="86" t="s">
        <v>343</v>
      </c>
      <c r="C99" s="86"/>
      <c r="D99" s="86"/>
      <c r="E99" s="11">
        <v>3901010</v>
      </c>
    </row>
    <row r="100" spans="1:8" ht="54.75" customHeight="1" x14ac:dyDescent="0.3">
      <c r="A100" s="5" t="s">
        <v>271</v>
      </c>
      <c r="B100" s="86" t="s">
        <v>344</v>
      </c>
      <c r="C100" s="86"/>
      <c r="D100" s="86"/>
      <c r="E100" s="11">
        <v>1624430</v>
      </c>
    </row>
    <row r="101" spans="1:8" ht="54.75" customHeight="1" x14ac:dyDescent="0.3">
      <c r="A101" s="5" t="s">
        <v>347</v>
      </c>
      <c r="B101" s="86" t="s">
        <v>345</v>
      </c>
      <c r="C101" s="86"/>
      <c r="D101" s="86"/>
      <c r="E101" s="11">
        <v>15581120</v>
      </c>
    </row>
    <row r="102" spans="1:8" ht="38.25" customHeight="1" x14ac:dyDescent="0.3">
      <c r="A102" s="3" t="s">
        <v>257</v>
      </c>
      <c r="B102" s="86" t="s">
        <v>103</v>
      </c>
      <c r="C102" s="86"/>
      <c r="D102" s="86"/>
      <c r="E102" s="11">
        <f>SUM(E103:E105)</f>
        <v>72908010</v>
      </c>
    </row>
    <row r="103" spans="1:8" ht="92.25" customHeight="1" x14ac:dyDescent="0.3">
      <c r="A103" s="5" t="s">
        <v>258</v>
      </c>
      <c r="B103" s="86" t="s">
        <v>346</v>
      </c>
      <c r="C103" s="86"/>
      <c r="D103" s="86"/>
      <c r="E103" s="149">
        <v>25582390</v>
      </c>
    </row>
    <row r="104" spans="1:8" ht="71.25" customHeight="1" x14ac:dyDescent="0.3">
      <c r="A104" s="5" t="s">
        <v>259</v>
      </c>
      <c r="B104" s="86" t="s">
        <v>348</v>
      </c>
      <c r="C104" s="86"/>
      <c r="D104" s="86"/>
      <c r="E104" s="150"/>
    </row>
    <row r="105" spans="1:8" ht="75.75" customHeight="1" x14ac:dyDescent="0.3">
      <c r="A105" s="5" t="s">
        <v>272</v>
      </c>
      <c r="B105" s="86" t="s">
        <v>349</v>
      </c>
      <c r="C105" s="86"/>
      <c r="D105" s="86"/>
      <c r="E105" s="11">
        <v>47325620</v>
      </c>
    </row>
    <row r="106" spans="1:8" ht="36" customHeight="1" x14ac:dyDescent="0.3">
      <c r="A106" s="5" t="s">
        <v>222</v>
      </c>
      <c r="B106" s="86" t="s">
        <v>221</v>
      </c>
      <c r="C106" s="86"/>
      <c r="D106" s="86"/>
      <c r="E106" s="11">
        <v>95498630</v>
      </c>
    </row>
    <row r="107" spans="1:8" ht="36" customHeight="1" x14ac:dyDescent="0.3">
      <c r="A107" s="5" t="s">
        <v>260</v>
      </c>
      <c r="B107" s="86" t="s">
        <v>223</v>
      </c>
      <c r="C107" s="86"/>
      <c r="D107" s="86"/>
      <c r="E107" s="11">
        <v>0</v>
      </c>
    </row>
    <row r="108" spans="1:8" ht="28.5" customHeight="1" x14ac:dyDescent="0.3">
      <c r="A108" s="4"/>
      <c r="B108" s="86" t="s">
        <v>33</v>
      </c>
      <c r="C108" s="86"/>
      <c r="D108" s="86"/>
      <c r="E108" s="11">
        <f>E107+E106+E34+E27+E29+E33</f>
        <v>4087166370</v>
      </c>
      <c r="G108" s="11">
        <v>4087166370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36" t="s">
        <v>55</v>
      </c>
      <c r="C112" s="136"/>
      <c r="D112" s="136"/>
      <c r="E112" s="136"/>
      <c r="F112" s="12"/>
    </row>
    <row r="113" spans="1:6" ht="13.5" customHeight="1" x14ac:dyDescent="0.3"/>
    <row r="114" spans="1:6" x14ac:dyDescent="0.3">
      <c r="A114" s="136" t="s">
        <v>36</v>
      </c>
      <c r="B114" s="136"/>
      <c r="D114" s="136" t="s">
        <v>38</v>
      </c>
      <c r="E114" s="136"/>
      <c r="F114" s="136"/>
    </row>
    <row r="115" spans="1:6" x14ac:dyDescent="0.3">
      <c r="A115" s="141" t="s">
        <v>57</v>
      </c>
      <c r="B115" s="141"/>
      <c r="D115" s="101" t="s">
        <v>71</v>
      </c>
      <c r="E115" s="101"/>
      <c r="F115" s="101"/>
    </row>
    <row r="116" spans="1:6" x14ac:dyDescent="0.3">
      <c r="A116" s="101" t="s">
        <v>117</v>
      </c>
      <c r="B116" s="101"/>
      <c r="D116" s="142" t="s">
        <v>72</v>
      </c>
      <c r="E116" s="142"/>
      <c r="F116" s="142"/>
    </row>
    <row r="117" spans="1:6" s="9" customFormat="1" ht="24.75" customHeight="1" x14ac:dyDescent="0.25">
      <c r="A117" s="143" t="s">
        <v>56</v>
      </c>
      <c r="B117" s="143"/>
      <c r="D117" s="143" t="s">
        <v>56</v>
      </c>
      <c r="E117" s="143"/>
      <c r="F117" s="143"/>
    </row>
    <row r="118" spans="1:6" ht="22.5" customHeight="1" x14ac:dyDescent="0.3">
      <c r="A118" s="101"/>
      <c r="B118" s="101"/>
      <c r="D118" s="101"/>
      <c r="E118" s="101"/>
      <c r="F118" s="101"/>
    </row>
    <row r="119" spans="1:6" s="9" customFormat="1" ht="15" x14ac:dyDescent="0.25">
      <c r="A119" s="140" t="s">
        <v>39</v>
      </c>
      <c r="B119" s="140"/>
      <c r="D119" s="140" t="s">
        <v>39</v>
      </c>
      <c r="E119" s="140"/>
      <c r="F119" s="140"/>
    </row>
    <row r="120" spans="1:6" ht="21" customHeight="1" x14ac:dyDescent="0.3">
      <c r="A120" s="101" t="s">
        <v>216</v>
      </c>
      <c r="B120" s="101"/>
      <c r="D120" s="141" t="s">
        <v>75</v>
      </c>
      <c r="E120" s="141"/>
      <c r="F120" s="141"/>
    </row>
    <row r="121" spans="1:6" s="9" customFormat="1" ht="30" customHeight="1" x14ac:dyDescent="0.25">
      <c r="A121" s="143" t="s">
        <v>59</v>
      </c>
      <c r="B121" s="143"/>
      <c r="D121" s="145" t="s">
        <v>59</v>
      </c>
      <c r="E121" s="145"/>
      <c r="F121" s="145"/>
    </row>
    <row r="122" spans="1:6" ht="21" customHeight="1" x14ac:dyDescent="0.3">
      <c r="A122" s="136" t="s">
        <v>40</v>
      </c>
      <c r="B122" s="136"/>
      <c r="D122" s="136" t="s">
        <v>40</v>
      </c>
      <c r="E122" s="136"/>
      <c r="F122" s="136"/>
    </row>
    <row r="123" spans="1:6" ht="33.75" customHeight="1" x14ac:dyDescent="0.3"/>
    <row r="124" spans="1:6" ht="25.5" customHeight="1" x14ac:dyDescent="0.3">
      <c r="A124" s="148" t="s">
        <v>37</v>
      </c>
      <c r="B124" s="148"/>
      <c r="D124" s="136" t="s">
        <v>37</v>
      </c>
      <c r="E124" s="136"/>
      <c r="F124" s="136"/>
    </row>
    <row r="125" spans="1:6" ht="24" customHeight="1" x14ac:dyDescent="0.3">
      <c r="A125" s="141" t="s">
        <v>62</v>
      </c>
      <c r="B125" s="141"/>
      <c r="D125" s="141" t="s">
        <v>64</v>
      </c>
      <c r="E125" s="141"/>
      <c r="F125" s="141"/>
    </row>
    <row r="126" spans="1:6" ht="24" customHeight="1" x14ac:dyDescent="0.3">
      <c r="A126" s="144" t="s">
        <v>63</v>
      </c>
      <c r="B126" s="144"/>
      <c r="D126" s="101" t="s">
        <v>65</v>
      </c>
      <c r="E126" s="101"/>
      <c r="F126" s="101"/>
    </row>
    <row r="127" spans="1:6" x14ac:dyDescent="0.3">
      <c r="A127" s="101"/>
      <c r="B127" s="101"/>
      <c r="D127" s="142" t="s">
        <v>66</v>
      </c>
      <c r="E127" s="142"/>
      <c r="F127" s="142"/>
    </row>
    <row r="128" spans="1:6" s="9" customFormat="1" ht="27" customHeight="1" x14ac:dyDescent="0.25">
      <c r="A128" s="143" t="s">
        <v>56</v>
      </c>
      <c r="B128" s="143"/>
      <c r="D128" s="143" t="s">
        <v>56</v>
      </c>
      <c r="E128" s="143"/>
      <c r="F128" s="143"/>
    </row>
    <row r="129" spans="1:6" ht="27.75" customHeight="1" x14ac:dyDescent="0.3">
      <c r="A129" s="141"/>
      <c r="B129" s="141"/>
      <c r="D129" s="141"/>
      <c r="E129" s="141"/>
      <c r="F129" s="141"/>
    </row>
    <row r="130" spans="1:6" s="9" customFormat="1" ht="15" x14ac:dyDescent="0.25">
      <c r="A130" s="147" t="s">
        <v>39</v>
      </c>
      <c r="B130" s="147"/>
      <c r="D130" s="147" t="s">
        <v>39</v>
      </c>
      <c r="E130" s="147"/>
      <c r="F130" s="147"/>
    </row>
    <row r="131" spans="1:6" ht="26.25" customHeight="1" x14ac:dyDescent="0.3">
      <c r="A131" s="101" t="s">
        <v>60</v>
      </c>
      <c r="B131" s="101"/>
      <c r="D131" s="101" t="s">
        <v>61</v>
      </c>
      <c r="E131" s="101"/>
      <c r="F131" s="101"/>
    </row>
    <row r="132" spans="1:6" s="9" customFormat="1" ht="30" customHeight="1" x14ac:dyDescent="0.25">
      <c r="A132" s="143" t="s">
        <v>59</v>
      </c>
      <c r="B132" s="143"/>
      <c r="D132" s="143" t="s">
        <v>59</v>
      </c>
      <c r="E132" s="143"/>
      <c r="F132" s="143"/>
    </row>
    <row r="133" spans="1:6" ht="33.75" customHeight="1" x14ac:dyDescent="0.3">
      <c r="A133" s="136" t="s">
        <v>40</v>
      </c>
      <c r="B133" s="136"/>
      <c r="D133" s="136" t="s">
        <v>40</v>
      </c>
      <c r="E133" s="136"/>
      <c r="F133" s="136"/>
    </row>
  </sheetData>
  <mergeCells count="142">
    <mergeCell ref="D2:F2"/>
    <mergeCell ref="D3:F3"/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5:D65"/>
    <mergeCell ref="B67:D67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68:D68"/>
    <mergeCell ref="B82:D82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49:D49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2023-05-19T08:40:25Z</dcterms:modified>
</cp:coreProperties>
</file>