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SRV0\Share$\отдел ТПОМС\Комиссия по разработке ТПОМС\Комиссия 2022 год\Протокол № 12 от 20.09.2022\Приложение к вопросу № 12-04 от 20.09.2022 (Результативность)\"/>
    </mc:Choice>
  </mc:AlternateContent>
  <bookViews>
    <workbookView xWindow="0" yWindow="0" windowWidth="28800" windowHeight="11700" activeTab="2"/>
  </bookViews>
  <sheets>
    <sheet name="ПР_1_Городская пол-ка" sheetId="5" r:id="rId1"/>
    <sheet name="ПР-1_МОДБ" sheetId="4" r:id="rId2"/>
    <sheet name="ПР_1_МОБ" sheetId="1" r:id="rId3"/>
    <sheet name="ПР_2_Ранжирование" sheetId="8" r:id="rId4"/>
    <sheet name="ПР_3 ОБЪЕМ СРЕДСТВ" sheetId="7" state="hidden" r:id="rId5"/>
  </sheets>
  <definedNames>
    <definedName name="_xlnm._FilterDatabase" localSheetId="0" hidden="1">'ПР_1_Городская пол-ка'!$A$10:$AB$65</definedName>
    <definedName name="T_РЕЗ1" localSheetId="0">'ПР_1_Городская пол-ка'!$W$11</definedName>
    <definedName name="T_РЕЗ1" localSheetId="2">ПР_1_МОБ!$W$11</definedName>
    <definedName name="T_РЕЗ1" localSheetId="1">'ПР-1_МОДБ'!$W$11</definedName>
    <definedName name="T_РЕЗ10" localSheetId="0">'ПР_1_Городская пол-ка'!$W$28</definedName>
    <definedName name="T_РЕЗ10" localSheetId="2">ПР_1_МОБ!$W$28</definedName>
    <definedName name="T_РЕЗ10" localSheetId="1">'ПР-1_МОДБ'!$W$28</definedName>
    <definedName name="T_РЕЗ11" localSheetId="0">'ПР_1_Городская пол-ка'!$W$30</definedName>
    <definedName name="T_РЕЗ11" localSheetId="2">ПР_1_МОБ!$W$30</definedName>
    <definedName name="T_РЕЗ11" localSheetId="1">'ПР-1_МОДБ'!$W$30</definedName>
    <definedName name="T_РЕЗ12" localSheetId="0">'ПР_1_Городская пол-ка'!$W$32</definedName>
    <definedName name="T_РЕЗ12" localSheetId="2">ПР_1_МОБ!$W$32</definedName>
    <definedName name="T_РЕЗ12" localSheetId="1">'ПР-1_МОДБ'!$W$32</definedName>
    <definedName name="T_РЕЗ13" localSheetId="0">'ПР_1_Городская пол-ка'!$W$34</definedName>
    <definedName name="T_РЕЗ13" localSheetId="2">ПР_1_МОБ!$W$34</definedName>
    <definedName name="T_РЕЗ13" localSheetId="1">'ПР-1_МОДБ'!$W$34</definedName>
    <definedName name="T_РЕЗ14" localSheetId="0">'ПР_1_Городская пол-ка'!$W$36</definedName>
    <definedName name="T_РЕЗ14" localSheetId="2">ПР_1_МОБ!$W$36</definedName>
    <definedName name="T_РЕЗ14" localSheetId="1">'ПР-1_МОДБ'!$W$36</definedName>
    <definedName name="T_РЕЗ15" localSheetId="0">'ПР_1_Городская пол-ка'!$W$38</definedName>
    <definedName name="T_РЕЗ15" localSheetId="2">ПР_1_МОБ!$W$38</definedName>
    <definedName name="T_РЕЗ15" localSheetId="1">'ПР-1_МОДБ'!$W$38</definedName>
    <definedName name="T_РЕЗ16" localSheetId="0">'ПР_1_Городская пол-ка'!$W$40</definedName>
    <definedName name="T_РЕЗ16" localSheetId="2">ПР_1_МОБ!$W$40</definedName>
    <definedName name="T_РЕЗ16" localSheetId="1">'ПР-1_МОДБ'!$W$40</definedName>
    <definedName name="T_РЕЗ17" localSheetId="0">'ПР_1_Городская пол-ка'!$W$42</definedName>
    <definedName name="T_РЕЗ17" localSheetId="2">ПР_1_МОБ!$W$42</definedName>
    <definedName name="T_РЕЗ17" localSheetId="1">'ПР-1_МОДБ'!$W$42</definedName>
    <definedName name="T_РЕЗ18" localSheetId="0">'ПР_1_Городская пол-ка'!$W$44</definedName>
    <definedName name="T_РЕЗ18" localSheetId="2">ПР_1_МОБ!$W$44</definedName>
    <definedName name="T_РЕЗ18" localSheetId="1">'ПР-1_МОДБ'!$W$44</definedName>
    <definedName name="T_РЕЗ19" localSheetId="0">'ПР_1_Городская пол-ка'!$W$46</definedName>
    <definedName name="T_РЕЗ19" localSheetId="2">ПР_1_МОБ!$W$46</definedName>
    <definedName name="T_РЕЗ19" localSheetId="1">'ПР-1_МОДБ'!$W$46</definedName>
    <definedName name="T_РЕЗ2" localSheetId="0">'ПР_1_Городская пол-ка'!$W$13</definedName>
    <definedName name="T_РЕЗ2" localSheetId="2">ПР_1_МОБ!$W$13</definedName>
    <definedName name="T_РЕЗ2" localSheetId="1">'ПР-1_МОДБ'!$W$13</definedName>
    <definedName name="T_РЕЗ20" localSheetId="0">'ПР_1_Городская пол-ка'!$W$48</definedName>
    <definedName name="T_РЕЗ20" localSheetId="2">ПР_1_МОБ!$W$48</definedName>
    <definedName name="T_РЕЗ20" localSheetId="1">'ПР-1_МОДБ'!$W$48</definedName>
    <definedName name="T_РЕЗ21" localSheetId="0">'ПР_1_Городская пол-ка'!$W$50</definedName>
    <definedName name="T_РЕЗ21" localSheetId="2">ПР_1_МОБ!$W$50</definedName>
    <definedName name="T_РЕЗ21" localSheetId="1">'ПР-1_МОДБ'!$W$50</definedName>
    <definedName name="T_РЕЗ22" localSheetId="0">'ПР_1_Городская пол-ка'!$W$52</definedName>
    <definedName name="T_РЕЗ22" localSheetId="2">ПР_1_МОБ!$W$52</definedName>
    <definedName name="T_РЕЗ22" localSheetId="1">'ПР-1_МОДБ'!$W$52</definedName>
    <definedName name="T_РЕЗ23" localSheetId="0">'ПР_1_Городская пол-ка'!$W$54</definedName>
    <definedName name="T_РЕЗ23" localSheetId="2">ПР_1_МОБ!$W$54</definedName>
    <definedName name="T_РЕЗ23" localSheetId="1">'ПР-1_МОДБ'!$W$54</definedName>
    <definedName name="T_РЕЗ24" localSheetId="0">'ПР_1_Городская пол-ка'!$W$56</definedName>
    <definedName name="T_РЕЗ24" localSheetId="2">ПР_1_МОБ!$W$56</definedName>
    <definedName name="T_РЕЗ24" localSheetId="1">'ПР-1_МОДБ'!$W$56</definedName>
    <definedName name="T_РЕЗ25" localSheetId="0">'ПР_1_Городская пол-ка'!$W$58</definedName>
    <definedName name="T_РЕЗ25" localSheetId="2">ПР_1_МОБ!$W$58</definedName>
    <definedName name="T_РЕЗ25" localSheetId="1">'ПР-1_МОДБ'!$W$58</definedName>
    <definedName name="T_РЕЗ26" localSheetId="0">'ПР_1_Городская пол-ка'!$W$60</definedName>
    <definedName name="T_РЕЗ26" localSheetId="2">ПР_1_МОБ!$W$60</definedName>
    <definedName name="T_РЕЗ26" localSheetId="1">'ПР-1_МОДБ'!$W$60</definedName>
    <definedName name="T_РЕЗ27" localSheetId="0">'ПР_1_Городская пол-ка'!$W$62</definedName>
    <definedName name="T_РЕЗ27" localSheetId="2">ПР_1_МОБ!$W$62</definedName>
    <definedName name="T_РЕЗ27" localSheetId="1">'ПР-1_МОДБ'!$W$62</definedName>
    <definedName name="T_РЕЗ28" localSheetId="0">'ПР_1_Городская пол-ка'!$W$64</definedName>
    <definedName name="T_РЕЗ28" localSheetId="2">ПР_1_МОБ!$W$64</definedName>
    <definedName name="T_РЕЗ28" localSheetId="1">'ПР-1_МОДБ'!$W$64</definedName>
    <definedName name="T_РЕЗ3" localSheetId="0">'ПР_1_Городская пол-ка'!$W$15</definedName>
    <definedName name="T_РЕЗ3" localSheetId="2">ПР_1_МОБ!$W$15</definedName>
    <definedName name="T_РЕЗ3" localSheetId="1">'ПР-1_МОДБ'!$W$15</definedName>
    <definedName name="T_РЕЗ4" localSheetId="0">'ПР_1_Городская пол-ка'!$W$17</definedName>
    <definedName name="T_РЕЗ4" localSheetId="2">ПР_1_МОБ!$W$17</definedName>
    <definedName name="T_РЕЗ4" localSheetId="1">'ПР-1_МОДБ'!$W$17</definedName>
    <definedName name="T_РЕЗ5" localSheetId="0">'ПР_1_Городская пол-ка'!$W$19</definedName>
    <definedName name="T_РЕЗ5" localSheetId="2">ПР_1_МОБ!$W$19</definedName>
    <definedName name="T_РЕЗ5" localSheetId="1">'ПР-1_МОДБ'!$W$19</definedName>
    <definedName name="T_РЕЗ6" localSheetId="0">'ПР_1_Городская пол-ка'!$W$21</definedName>
    <definedName name="T_РЕЗ6" localSheetId="2">ПР_1_МОБ!$W$21</definedName>
    <definedName name="T_РЕЗ6" localSheetId="1">'ПР-1_МОДБ'!$W$21</definedName>
    <definedName name="T_РЕЗ7" localSheetId="0">'ПР_1_Городская пол-ка'!$W$23</definedName>
    <definedName name="T_РЕЗ7" localSheetId="2">ПР_1_МОБ!$W$23</definedName>
    <definedName name="T_РЕЗ7" localSheetId="1">'ПР-1_МОДБ'!$W$23</definedName>
    <definedName name="T_РЕЗ8" localSheetId="0">'ПР_1_Городская пол-ка'!$W$25</definedName>
    <definedName name="T_РЕЗ8" localSheetId="2">ПР_1_МОБ!$W$25</definedName>
    <definedName name="T_РЕЗ8" localSheetId="1">'ПР-1_МОДБ'!$W$25</definedName>
    <definedName name="T_РЕЗ9" localSheetId="0">'ПР_1_Городская пол-ка'!$W$26</definedName>
    <definedName name="T_РЕЗ9" localSheetId="2">ПР_1_МОБ!$W$26</definedName>
    <definedName name="T_РЕЗ9" localSheetId="1">'ПР-1_МОДБ'!$W$26</definedName>
    <definedName name="V_рез_1_2" localSheetId="0">'ПР_1_Городская пол-ка'!$F$10</definedName>
    <definedName name="V_рез_1_2" localSheetId="2">ПР_1_МОБ!$F$10</definedName>
    <definedName name="V_рез_1_2" localSheetId="1">'ПР-1_МОДБ'!$F$10</definedName>
    <definedName name="V_рез_1_3" localSheetId="0">'ПР_1_Городская пол-ка'!$I$10</definedName>
    <definedName name="V_рез_1_3" localSheetId="2">ПР_1_МОБ!$I$10</definedName>
    <definedName name="V_рез_1_3" localSheetId="1">'ПР-1_МОДБ'!$I$10</definedName>
    <definedName name="V_рез_1_4" localSheetId="0">'ПР_1_Городская пол-ка'!$L$10</definedName>
    <definedName name="V_рез_1_4" localSheetId="2">ПР_1_МОБ!$L$10</definedName>
    <definedName name="V_рез_1_4" localSheetId="1">'ПР-1_МОДБ'!$L$10</definedName>
    <definedName name="V_рез_1_5" localSheetId="0">'ПР_1_Городская пол-ка'!$O$11</definedName>
    <definedName name="V_рез_1_5" localSheetId="2">ПР_1_МОБ!$O$11</definedName>
    <definedName name="V_рез_1_5" localSheetId="1">'ПР-1_МОДБ'!$O$11</definedName>
    <definedName name="V_рез_1_6" localSheetId="0">'ПР_1_Городская пол-ка'!$S$10</definedName>
    <definedName name="V_рез_1_6" localSheetId="2">ПР_1_МОБ!$S$10</definedName>
    <definedName name="V_рез_1_6" localSheetId="1">'ПР-1_МОДБ'!$S$10</definedName>
    <definedName name="V_рез_1_7" localSheetId="0">'ПР_1_Городская пол-ка'!#REF!</definedName>
    <definedName name="V_рез_1_7" localSheetId="2">ПР_1_МОБ!#REF!</definedName>
    <definedName name="V_рез_1_7" localSheetId="1">'ПР-1_МОДБ'!#REF!</definedName>
    <definedName name="V_рез_1_8" localSheetId="0">'ПР_1_Городская пол-ка'!$V$10</definedName>
    <definedName name="V_рез_1_8" localSheetId="2">ПР_1_МОБ!$V$10</definedName>
    <definedName name="V_рез_1_8" localSheetId="1">'ПР-1_МОДБ'!$V$10</definedName>
    <definedName name="V_рез_10_2" localSheetId="0">'ПР_1_Городская пол-ка'!$F$28</definedName>
    <definedName name="V_рез_10_2" localSheetId="2">ПР_1_МОБ!$F$28</definedName>
    <definedName name="V_рез_10_2" localSheetId="1">'ПР-1_МОДБ'!$F$28</definedName>
    <definedName name="V_рез_10_3" localSheetId="0">'ПР_1_Городская пол-ка'!$I$28</definedName>
    <definedName name="V_рез_10_3" localSheetId="2">ПР_1_МОБ!$I$28</definedName>
    <definedName name="V_рез_10_3" localSheetId="1">'ПР-1_МОДБ'!$I$28</definedName>
    <definedName name="V_рез_10_4" localSheetId="0">'ПР_1_Городская пол-ка'!$L$28</definedName>
    <definedName name="V_рез_10_4" localSheetId="2">ПР_1_МОБ!$L$28</definedName>
    <definedName name="V_рез_10_4" localSheetId="1">'ПР-1_МОДБ'!$L$28</definedName>
    <definedName name="V_рез_10_5" localSheetId="0">'ПР_1_Городская пол-ка'!$O$28</definedName>
    <definedName name="V_рез_10_5" localSheetId="2">ПР_1_МОБ!$O$28</definedName>
    <definedName name="V_рез_10_5" localSheetId="1">'ПР-1_МОДБ'!$O$28</definedName>
    <definedName name="V_рез_10_6" localSheetId="0">'ПР_1_Городская пол-ка'!$S$28</definedName>
    <definedName name="V_рез_10_6" localSheetId="2">ПР_1_МОБ!$S$28</definedName>
    <definedName name="V_рез_10_6" localSheetId="1">'ПР-1_МОДБ'!$S$28</definedName>
    <definedName name="V_рез_10_7" localSheetId="0">'ПР_1_Городская пол-ка'!#REF!</definedName>
    <definedName name="V_рез_10_7" localSheetId="2">ПР_1_МОБ!#REF!</definedName>
    <definedName name="V_рез_10_7" localSheetId="1">'ПР-1_МОДБ'!#REF!</definedName>
    <definedName name="V_рез_10_8" localSheetId="0">'ПР_1_Городская пол-ка'!$V$28</definedName>
    <definedName name="V_рез_10_8" localSheetId="2">ПР_1_МОБ!$V$28</definedName>
    <definedName name="V_рез_10_8" localSheetId="1">'ПР-1_МОДБ'!$V$28</definedName>
    <definedName name="V_рез_11_2" localSheetId="0">'ПР_1_Городская пол-ка'!$F$30</definedName>
    <definedName name="V_рез_11_2" localSheetId="2">ПР_1_МОБ!$F$30</definedName>
    <definedName name="V_рез_11_2" localSheetId="1">'ПР-1_МОДБ'!$F$30</definedName>
    <definedName name="V_рез_11_3" localSheetId="0">'ПР_1_Городская пол-ка'!$I$30</definedName>
    <definedName name="V_рез_11_3" localSheetId="2">ПР_1_МОБ!$I$30</definedName>
    <definedName name="V_рез_11_3" localSheetId="1">'ПР-1_МОДБ'!$I$30</definedName>
    <definedName name="V_рез_11_4" localSheetId="0">'ПР_1_Городская пол-ка'!$L$30</definedName>
    <definedName name="V_рез_11_4" localSheetId="2">ПР_1_МОБ!$L$30</definedName>
    <definedName name="V_рез_11_4" localSheetId="1">'ПР-1_МОДБ'!$L$30</definedName>
    <definedName name="V_рез_11_5" localSheetId="0">'ПР_1_Городская пол-ка'!$O$30</definedName>
    <definedName name="V_рез_11_5" localSheetId="2">ПР_1_МОБ!$O$30</definedName>
    <definedName name="V_рез_11_5" localSheetId="1">'ПР-1_МОДБ'!$O$30</definedName>
    <definedName name="V_рез_11_6" localSheetId="0">'ПР_1_Городская пол-ка'!$S$30</definedName>
    <definedName name="V_рез_11_6" localSheetId="2">ПР_1_МОБ!$S$30</definedName>
    <definedName name="V_рез_11_6" localSheetId="1">'ПР-1_МОДБ'!$S$30</definedName>
    <definedName name="V_рез_11_7" localSheetId="0">'ПР_1_Городская пол-ка'!#REF!</definedName>
    <definedName name="V_рез_11_7" localSheetId="2">ПР_1_МОБ!#REF!</definedName>
    <definedName name="V_рез_11_7" localSheetId="1">'ПР-1_МОДБ'!#REF!</definedName>
    <definedName name="V_рез_11_8" localSheetId="0">'ПР_1_Городская пол-ка'!$V$30</definedName>
    <definedName name="V_рез_11_8" localSheetId="2">ПР_1_МОБ!$V$30</definedName>
    <definedName name="V_рез_11_8" localSheetId="1">'ПР-1_МОДБ'!$V$30</definedName>
    <definedName name="V_рез_12_2" localSheetId="0">'ПР_1_Городская пол-ка'!$F$32</definedName>
    <definedName name="V_рез_12_2" localSheetId="2">ПР_1_МОБ!$F$32</definedName>
    <definedName name="V_рез_12_2" localSheetId="1">'ПР-1_МОДБ'!$F$32</definedName>
    <definedName name="V_рез_12_3" localSheetId="0">'ПР_1_Городская пол-ка'!$I$32</definedName>
    <definedName name="V_рез_12_3" localSheetId="2">ПР_1_МОБ!$I$32</definedName>
    <definedName name="V_рез_12_3" localSheetId="1">'ПР-1_МОДБ'!$I$32</definedName>
    <definedName name="V_рез_12_4" localSheetId="0">'ПР_1_Городская пол-ка'!$L$32</definedName>
    <definedName name="V_рез_12_4" localSheetId="2">ПР_1_МОБ!$L$32</definedName>
    <definedName name="V_рез_12_4" localSheetId="1">'ПР-1_МОДБ'!$L$32</definedName>
    <definedName name="V_рез_12_5" localSheetId="0">'ПР_1_Городская пол-ка'!$O$32</definedName>
    <definedName name="V_рез_12_5" localSheetId="2">ПР_1_МОБ!$O$32</definedName>
    <definedName name="V_рез_12_5" localSheetId="1">'ПР-1_МОДБ'!$O$32</definedName>
    <definedName name="V_рез_12_6" localSheetId="0">'ПР_1_Городская пол-ка'!$S$32</definedName>
    <definedName name="V_рез_12_6" localSheetId="2">ПР_1_МОБ!$S$32</definedName>
    <definedName name="V_рез_12_6" localSheetId="1">'ПР-1_МОДБ'!$S$32</definedName>
    <definedName name="V_рез_12_7" localSheetId="0">'ПР_1_Городская пол-ка'!#REF!</definedName>
    <definedName name="V_рез_12_7" localSheetId="2">ПР_1_МОБ!#REF!</definedName>
    <definedName name="V_рез_12_7" localSheetId="1">'ПР-1_МОДБ'!#REF!</definedName>
    <definedName name="V_рез_12_8" localSheetId="0">'ПР_1_Городская пол-ка'!$V$32</definedName>
    <definedName name="V_рез_12_8" localSheetId="2">ПР_1_МОБ!$V$32</definedName>
    <definedName name="V_рез_12_8" localSheetId="1">'ПР-1_МОДБ'!$V$32</definedName>
    <definedName name="V_рез_13_2" localSheetId="0">'ПР_1_Городская пол-ка'!$F$34</definedName>
    <definedName name="V_рез_13_2" localSheetId="2">ПР_1_МОБ!$F$34</definedName>
    <definedName name="V_рез_13_2" localSheetId="1">'ПР-1_МОДБ'!$F$34</definedName>
    <definedName name="V_рез_13_3" localSheetId="0">'ПР_1_Городская пол-ка'!$I$34</definedName>
    <definedName name="V_рез_13_3" localSheetId="2">ПР_1_МОБ!$I$34</definedName>
    <definedName name="V_рез_13_3" localSheetId="1">'ПР-1_МОДБ'!$I$34</definedName>
    <definedName name="V_рез_13_4" localSheetId="0">'ПР_1_Городская пол-ка'!$L$34</definedName>
    <definedName name="V_рез_13_4" localSheetId="2">ПР_1_МОБ!$L$34</definedName>
    <definedName name="V_рез_13_4" localSheetId="1">'ПР-1_МОДБ'!$L$34</definedName>
    <definedName name="V_рез_13_5" localSheetId="0">'ПР_1_Городская пол-ка'!$O$34</definedName>
    <definedName name="V_рез_13_5" localSheetId="2">ПР_1_МОБ!$O$34</definedName>
    <definedName name="V_рез_13_5" localSheetId="1">'ПР-1_МОДБ'!$O$34</definedName>
    <definedName name="V_рез_13_6" localSheetId="0">'ПР_1_Городская пол-ка'!$S$34</definedName>
    <definedName name="V_рез_13_6" localSheetId="2">ПР_1_МОБ!$S$34</definedName>
    <definedName name="V_рез_13_6" localSheetId="1">'ПР-1_МОДБ'!$S$34</definedName>
    <definedName name="V_рез_13_7" localSheetId="0">'ПР_1_Городская пол-ка'!#REF!</definedName>
    <definedName name="V_рез_13_7" localSheetId="2">ПР_1_МОБ!#REF!</definedName>
    <definedName name="V_рез_13_7" localSheetId="1">'ПР-1_МОДБ'!#REF!</definedName>
    <definedName name="V_рез_13_8" localSheetId="0">'ПР_1_Городская пол-ка'!$V$34</definedName>
    <definedName name="V_рез_13_8" localSheetId="2">ПР_1_МОБ!$V$34</definedName>
    <definedName name="V_рез_13_8" localSheetId="1">'ПР-1_МОДБ'!$V$34</definedName>
    <definedName name="V_рез_14_2" localSheetId="0">'ПР_1_Городская пол-ка'!$F$36</definedName>
    <definedName name="V_рез_14_2" localSheetId="2">ПР_1_МОБ!$F$36</definedName>
    <definedName name="V_рез_14_2" localSheetId="1">'ПР-1_МОДБ'!$F$36</definedName>
    <definedName name="V_рез_14_3" localSheetId="0">'ПР_1_Городская пол-ка'!$I$36</definedName>
    <definedName name="V_рез_14_3" localSheetId="2">ПР_1_МОБ!$I$36</definedName>
    <definedName name="V_рез_14_3" localSheetId="1">'ПР-1_МОДБ'!$I$36</definedName>
    <definedName name="V_рез_14_4" localSheetId="0">'ПР_1_Городская пол-ка'!$L$36</definedName>
    <definedName name="V_рез_14_4" localSheetId="2">ПР_1_МОБ!$L$36</definedName>
    <definedName name="V_рез_14_4" localSheetId="1">'ПР-1_МОДБ'!$L$36</definedName>
    <definedName name="V_рез_14_5" localSheetId="0">'ПР_1_Городская пол-ка'!$O$36</definedName>
    <definedName name="V_рез_14_5" localSheetId="2">ПР_1_МОБ!$O$36</definedName>
    <definedName name="V_рез_14_5" localSheetId="1">'ПР-1_МОДБ'!$O$36</definedName>
    <definedName name="V_рез_14_6" localSheetId="0">'ПР_1_Городская пол-ка'!$S$36</definedName>
    <definedName name="V_рез_14_6" localSheetId="2">ПР_1_МОБ!$S$36</definedName>
    <definedName name="V_рез_14_6" localSheetId="1">'ПР-1_МОДБ'!$S$36</definedName>
    <definedName name="V_рез_14_7" localSheetId="0">'ПР_1_Городская пол-ка'!#REF!</definedName>
    <definedName name="V_рез_14_7" localSheetId="2">ПР_1_МОБ!#REF!</definedName>
    <definedName name="V_рез_14_7" localSheetId="1">'ПР-1_МОДБ'!#REF!</definedName>
    <definedName name="V_рез_14_8" localSheetId="0">'ПР_1_Городская пол-ка'!$V$36</definedName>
    <definedName name="V_рез_14_8" localSheetId="2">ПР_1_МОБ!$V$36</definedName>
    <definedName name="V_рез_14_8" localSheetId="1">'ПР-1_МОДБ'!$V$36</definedName>
    <definedName name="V_рез_15_2" localSheetId="0">'ПР_1_Городская пол-ка'!$F$38</definedName>
    <definedName name="V_рез_15_2" localSheetId="2">ПР_1_МОБ!$F$38</definedName>
    <definedName name="V_рез_15_2" localSheetId="1">'ПР-1_МОДБ'!$F$38</definedName>
    <definedName name="V_рез_15_3" localSheetId="0">'ПР_1_Городская пол-ка'!$I$38</definedName>
    <definedName name="V_рез_15_3" localSheetId="2">ПР_1_МОБ!$I$38</definedName>
    <definedName name="V_рез_15_3" localSheetId="1">'ПР-1_МОДБ'!$I$38</definedName>
    <definedName name="V_рез_15_4" localSheetId="0">'ПР_1_Городская пол-ка'!$L$38</definedName>
    <definedName name="V_рез_15_4" localSheetId="2">ПР_1_МОБ!$L$38</definedName>
    <definedName name="V_рез_15_4" localSheetId="1">'ПР-1_МОДБ'!$L$38</definedName>
    <definedName name="V_рез_15_5" localSheetId="0">'ПР_1_Городская пол-ка'!$O$38</definedName>
    <definedName name="V_рез_15_5" localSheetId="2">ПР_1_МОБ!$O$38</definedName>
    <definedName name="V_рез_15_5" localSheetId="1">'ПР-1_МОДБ'!$O$38</definedName>
    <definedName name="V_рез_15_6" localSheetId="0">'ПР_1_Городская пол-ка'!$S$38</definedName>
    <definedName name="V_рез_15_6" localSheetId="2">ПР_1_МОБ!$S$38</definedName>
    <definedName name="V_рез_15_6" localSheetId="1">'ПР-1_МОДБ'!$S$38</definedName>
    <definedName name="V_рез_15_7" localSheetId="0">'ПР_1_Городская пол-ка'!#REF!</definedName>
    <definedName name="V_рез_15_7" localSheetId="2">ПР_1_МОБ!#REF!</definedName>
    <definedName name="V_рез_15_7" localSheetId="1">'ПР-1_МОДБ'!#REF!</definedName>
    <definedName name="V_рез_15_8" localSheetId="0">'ПР_1_Городская пол-ка'!$V$38</definedName>
    <definedName name="V_рез_15_8" localSheetId="2">ПР_1_МОБ!$V$38</definedName>
    <definedName name="V_рез_15_8" localSheetId="1">'ПР-1_МОДБ'!$V$38</definedName>
    <definedName name="V_рез_16_2" localSheetId="0">'ПР_1_Городская пол-ка'!$F$40</definedName>
    <definedName name="V_рез_16_2" localSheetId="2">ПР_1_МОБ!$F$40</definedName>
    <definedName name="V_рез_16_2" localSheetId="1">'ПР-1_МОДБ'!$F$40</definedName>
    <definedName name="V_рез_16_3" localSheetId="0">'ПР_1_Городская пол-ка'!$I$40</definedName>
    <definedName name="V_рез_16_3" localSheetId="2">ПР_1_МОБ!$I$40</definedName>
    <definedName name="V_рез_16_3" localSheetId="1">'ПР-1_МОДБ'!$I$40</definedName>
    <definedName name="V_рез_16_4" localSheetId="0">'ПР_1_Городская пол-ка'!$L$40</definedName>
    <definedName name="V_рез_16_4" localSheetId="2">ПР_1_МОБ!$L$40</definedName>
    <definedName name="V_рез_16_4" localSheetId="1">'ПР-1_МОДБ'!$L$40</definedName>
    <definedName name="V_рез_16_5" localSheetId="0">'ПР_1_Городская пол-ка'!$O$40</definedName>
    <definedName name="V_рез_16_5" localSheetId="2">ПР_1_МОБ!$O$40</definedName>
    <definedName name="V_рез_16_5" localSheetId="1">'ПР-1_МОДБ'!$O$40</definedName>
    <definedName name="V_рез_16_6" localSheetId="0">'ПР_1_Городская пол-ка'!$S$40</definedName>
    <definedName name="V_рез_16_6" localSheetId="2">ПР_1_МОБ!$S$40</definedName>
    <definedName name="V_рез_16_6" localSheetId="1">'ПР-1_МОДБ'!$S$40</definedName>
    <definedName name="V_рез_16_7" localSheetId="0">'ПР_1_Городская пол-ка'!#REF!</definedName>
    <definedName name="V_рез_16_7" localSheetId="2">ПР_1_МОБ!#REF!</definedName>
    <definedName name="V_рез_16_7" localSheetId="1">'ПР-1_МОДБ'!#REF!</definedName>
    <definedName name="V_рез_16_8" localSheetId="0">'ПР_1_Городская пол-ка'!$V$40</definedName>
    <definedName name="V_рез_16_8" localSheetId="2">ПР_1_МОБ!$V$40</definedName>
    <definedName name="V_рез_16_8" localSheetId="1">'ПР-1_МОДБ'!$V$40</definedName>
    <definedName name="V_рез_17_2" localSheetId="0">'ПР_1_Городская пол-ка'!$F$42</definedName>
    <definedName name="V_рез_17_2" localSheetId="2">ПР_1_МОБ!$F$42</definedName>
    <definedName name="V_рез_17_2" localSheetId="1">'ПР-1_МОДБ'!$F$42</definedName>
    <definedName name="V_рез_17_3" localSheetId="0">'ПР_1_Городская пол-ка'!$I$42</definedName>
    <definedName name="V_рез_17_3" localSheetId="2">ПР_1_МОБ!$I$42</definedName>
    <definedName name="V_рез_17_3" localSheetId="1">'ПР-1_МОДБ'!$I$42</definedName>
    <definedName name="V_рез_17_4" localSheetId="0">'ПР_1_Городская пол-ка'!$L$42</definedName>
    <definedName name="V_рез_17_4" localSheetId="2">ПР_1_МОБ!$L$42</definedName>
    <definedName name="V_рез_17_4" localSheetId="1">'ПР-1_МОДБ'!$L$42</definedName>
    <definedName name="V_рез_17_5" localSheetId="0">'ПР_1_Городская пол-ка'!$O$42</definedName>
    <definedName name="V_рез_17_5" localSheetId="2">ПР_1_МОБ!$O$42</definedName>
    <definedName name="V_рез_17_5" localSheetId="1">'ПР-1_МОДБ'!$O$42</definedName>
    <definedName name="V_рез_17_6" localSheetId="0">'ПР_1_Городская пол-ка'!$S$42</definedName>
    <definedName name="V_рез_17_6" localSheetId="2">ПР_1_МОБ!$S$42</definedName>
    <definedName name="V_рез_17_6" localSheetId="1">'ПР-1_МОДБ'!$S$42</definedName>
    <definedName name="V_рез_17_7" localSheetId="0">'ПР_1_Городская пол-ка'!#REF!</definedName>
    <definedName name="V_рез_17_7" localSheetId="2">ПР_1_МОБ!#REF!</definedName>
    <definedName name="V_рез_17_7" localSheetId="1">'ПР-1_МОДБ'!#REF!</definedName>
    <definedName name="V_рез_17_8" localSheetId="0">'ПР_1_Городская пол-ка'!$V$42</definedName>
    <definedName name="V_рез_17_8" localSheetId="2">ПР_1_МОБ!$V$42</definedName>
    <definedName name="V_рез_17_8" localSheetId="1">'ПР-1_МОДБ'!$V$42</definedName>
    <definedName name="V_рез_18_2" localSheetId="0">'ПР_1_Городская пол-ка'!$F$44</definedName>
    <definedName name="V_рез_18_2" localSheetId="2">ПР_1_МОБ!$F$44</definedName>
    <definedName name="V_рез_18_2" localSheetId="1">'ПР-1_МОДБ'!$F$44</definedName>
    <definedName name="V_рез_18_3" localSheetId="0">'ПР_1_Городская пол-ка'!$I$44</definedName>
    <definedName name="V_рез_18_3" localSheetId="2">ПР_1_МОБ!$I$44</definedName>
    <definedName name="V_рез_18_3" localSheetId="1">'ПР-1_МОДБ'!$I$44</definedName>
    <definedName name="V_рез_18_4" localSheetId="0">'ПР_1_Городская пол-ка'!$L$44</definedName>
    <definedName name="V_рез_18_4" localSheetId="2">ПР_1_МОБ!$L$44</definedName>
    <definedName name="V_рез_18_4" localSheetId="1">'ПР-1_МОДБ'!$L$44</definedName>
    <definedName name="V_рез_18_5" localSheetId="0">'ПР_1_Городская пол-ка'!$O$44</definedName>
    <definedName name="V_рез_18_5" localSheetId="2">ПР_1_МОБ!$O$44</definedName>
    <definedName name="V_рез_18_5" localSheetId="1">'ПР-1_МОДБ'!$O$44</definedName>
    <definedName name="V_рез_18_6" localSheetId="0">'ПР_1_Городская пол-ка'!$S$44</definedName>
    <definedName name="V_рез_18_6" localSheetId="2">ПР_1_МОБ!$S$44</definedName>
    <definedName name="V_рез_18_6" localSheetId="1">'ПР-1_МОДБ'!$S$44</definedName>
    <definedName name="V_рез_18_7" localSheetId="0">'ПР_1_Городская пол-ка'!#REF!</definedName>
    <definedName name="V_рез_18_7" localSheetId="2">ПР_1_МОБ!#REF!</definedName>
    <definedName name="V_рез_18_7" localSheetId="1">'ПР-1_МОДБ'!#REF!</definedName>
    <definedName name="V_рез_18_8" localSheetId="0">'ПР_1_Городская пол-ка'!$V$44</definedName>
    <definedName name="V_рез_18_8" localSheetId="2">ПР_1_МОБ!$V$44</definedName>
    <definedName name="V_рез_18_8" localSheetId="1">'ПР-1_МОДБ'!$V$44</definedName>
    <definedName name="V_рез_19_2" localSheetId="0">'ПР_1_Городская пол-ка'!$F$46</definedName>
    <definedName name="V_рез_19_2" localSheetId="2">ПР_1_МОБ!$F$46</definedName>
    <definedName name="V_рез_19_2" localSheetId="1">'ПР-1_МОДБ'!$F$46</definedName>
    <definedName name="V_рез_19_3" localSheetId="0">'ПР_1_Городская пол-ка'!$I$46</definedName>
    <definedName name="V_рез_19_3" localSheetId="2">ПР_1_МОБ!$I$46</definedName>
    <definedName name="V_рез_19_3" localSheetId="1">'ПР-1_МОДБ'!$I$46</definedName>
    <definedName name="V_рез_19_4" localSheetId="0">'ПР_1_Городская пол-ка'!$L$46</definedName>
    <definedName name="V_рез_19_4" localSheetId="2">ПР_1_МОБ!$L$46</definedName>
    <definedName name="V_рез_19_4" localSheetId="1">'ПР-1_МОДБ'!$L$46</definedName>
    <definedName name="V_рез_19_5" localSheetId="0">'ПР_1_Городская пол-ка'!$O$46</definedName>
    <definedName name="V_рез_19_5" localSheetId="2">ПР_1_МОБ!$O$46</definedName>
    <definedName name="V_рез_19_5" localSheetId="1">'ПР-1_МОДБ'!$O$46</definedName>
    <definedName name="V_рез_19_6" localSheetId="0">'ПР_1_Городская пол-ка'!$S$46</definedName>
    <definedName name="V_рез_19_6" localSheetId="2">ПР_1_МОБ!$S$46</definedName>
    <definedName name="V_рез_19_6" localSheetId="1">'ПР-1_МОДБ'!$S$46</definedName>
    <definedName name="V_рез_19_7" localSheetId="0">'ПР_1_Городская пол-ка'!#REF!</definedName>
    <definedName name="V_рез_19_7" localSheetId="2">ПР_1_МОБ!#REF!</definedName>
    <definedName name="V_рез_19_7" localSheetId="1">'ПР-1_МОДБ'!#REF!</definedName>
    <definedName name="V_рез_19_8" localSheetId="0">'ПР_1_Городская пол-ка'!$V$46</definedName>
    <definedName name="V_рез_19_8" localSheetId="2">ПР_1_МОБ!$V$46</definedName>
    <definedName name="V_рез_19_8" localSheetId="1">'ПР-1_МОДБ'!$V$46</definedName>
    <definedName name="V_рез_2_2" localSheetId="0">'ПР_1_Городская пол-ка'!$F$12</definedName>
    <definedName name="V_рез_2_2" localSheetId="2">ПР_1_МОБ!$F$12</definedName>
    <definedName name="V_рез_2_2" localSheetId="1">'ПР-1_МОДБ'!$F$12</definedName>
    <definedName name="V_рез_2_3" localSheetId="0">'ПР_1_Городская пол-ка'!$I$12</definedName>
    <definedName name="V_рез_2_3" localSheetId="2">ПР_1_МОБ!$I$12</definedName>
    <definedName name="V_рез_2_3" localSheetId="1">'ПР-1_МОДБ'!$I$12</definedName>
    <definedName name="V_рез_2_4" localSheetId="0">'ПР_1_Городская пол-ка'!$L$12</definedName>
    <definedName name="V_рез_2_4" localSheetId="2">ПР_1_МОБ!$L$12</definedName>
    <definedName name="V_рез_2_4" localSheetId="1">'ПР-1_МОДБ'!$L$12</definedName>
    <definedName name="V_рез_2_5" localSheetId="0">'ПР_1_Городская пол-ка'!$O$13</definedName>
    <definedName name="V_рез_2_5" localSheetId="2">ПР_1_МОБ!$O$13</definedName>
    <definedName name="V_рез_2_5" localSheetId="1">'ПР-1_МОДБ'!$O$13</definedName>
    <definedName name="V_рез_2_6" localSheetId="0">'ПР_1_Городская пол-ка'!$S$12</definedName>
    <definedName name="V_рез_2_6" localSheetId="2">ПР_1_МОБ!$S$12</definedName>
    <definedName name="V_рез_2_6" localSheetId="1">'ПР-1_МОДБ'!$S$12</definedName>
    <definedName name="V_рез_2_7" localSheetId="0">'ПР_1_Городская пол-ка'!#REF!</definedName>
    <definedName name="V_рез_2_7" localSheetId="2">ПР_1_МОБ!#REF!</definedName>
    <definedName name="V_рез_2_7" localSheetId="1">'ПР-1_МОДБ'!#REF!</definedName>
    <definedName name="V_рез_2_8" localSheetId="0">'ПР_1_Городская пол-ка'!$V$12</definedName>
    <definedName name="V_рез_2_8" localSheetId="2">ПР_1_МОБ!$V$12</definedName>
    <definedName name="V_рез_2_8" localSheetId="1">'ПР-1_МОДБ'!$V$12</definedName>
    <definedName name="V_рез_20_2" localSheetId="0">'ПР_1_Городская пол-ка'!$F$48</definedName>
    <definedName name="V_рез_20_2" localSheetId="2">ПР_1_МОБ!$F$48</definedName>
    <definedName name="V_рез_20_2" localSheetId="1">'ПР-1_МОДБ'!$F$48</definedName>
    <definedName name="V_рез_20_3" localSheetId="0">'ПР_1_Городская пол-ка'!$I$48</definedName>
    <definedName name="V_рез_20_3" localSheetId="2">ПР_1_МОБ!$I$48</definedName>
    <definedName name="V_рез_20_3" localSheetId="1">'ПР-1_МОДБ'!$I$48</definedName>
    <definedName name="V_рез_20_4" localSheetId="0">'ПР_1_Городская пол-ка'!$L$48</definedName>
    <definedName name="V_рез_20_4" localSheetId="2">ПР_1_МОБ!$L$48</definedName>
    <definedName name="V_рез_20_4" localSheetId="1">'ПР-1_МОДБ'!$L$48</definedName>
    <definedName name="V_рез_20_5" localSheetId="0">'ПР_1_Городская пол-ка'!$O$48</definedName>
    <definedName name="V_рез_20_5" localSheetId="2">ПР_1_МОБ!$O$48</definedName>
    <definedName name="V_рез_20_5" localSheetId="1">'ПР-1_МОДБ'!$O$48</definedName>
    <definedName name="V_рез_20_6" localSheetId="0">'ПР_1_Городская пол-ка'!$S$48</definedName>
    <definedName name="V_рез_20_6" localSheetId="2">ПР_1_МОБ!$S$48</definedName>
    <definedName name="V_рез_20_6" localSheetId="1">'ПР-1_МОДБ'!$S$48</definedName>
    <definedName name="V_рез_20_7" localSheetId="0">'ПР_1_Городская пол-ка'!#REF!</definedName>
    <definedName name="V_рез_20_7" localSheetId="2">ПР_1_МОБ!#REF!</definedName>
    <definedName name="V_рез_20_7" localSheetId="1">'ПР-1_МОДБ'!#REF!</definedName>
    <definedName name="V_рез_20_8" localSheetId="0">'ПР_1_Городская пол-ка'!$V$48</definedName>
    <definedName name="V_рез_20_8" localSheetId="2">ПР_1_МОБ!$V$48</definedName>
    <definedName name="V_рез_20_8" localSheetId="1">'ПР-1_МОДБ'!$V$48</definedName>
    <definedName name="V_рез_21_2" localSheetId="0">'ПР_1_Городская пол-ка'!$F$50</definedName>
    <definedName name="V_рез_21_2" localSheetId="2">ПР_1_МОБ!$F$50</definedName>
    <definedName name="V_рез_21_2" localSheetId="1">'ПР-1_МОДБ'!$F$50</definedName>
    <definedName name="V_рез_21_3" localSheetId="0">'ПР_1_Городская пол-ка'!$I$50</definedName>
    <definedName name="V_рез_21_3" localSheetId="2">ПР_1_МОБ!$I$50</definedName>
    <definedName name="V_рез_21_3" localSheetId="1">'ПР-1_МОДБ'!$I$50</definedName>
    <definedName name="V_рез_21_4" localSheetId="0">'ПР_1_Городская пол-ка'!$L$50</definedName>
    <definedName name="V_рез_21_4" localSheetId="2">ПР_1_МОБ!$L$50</definedName>
    <definedName name="V_рез_21_4" localSheetId="1">'ПР-1_МОДБ'!$L$50</definedName>
    <definedName name="V_рез_21_5" localSheetId="0">'ПР_1_Городская пол-ка'!$O$50</definedName>
    <definedName name="V_рез_21_5" localSheetId="2">ПР_1_МОБ!$O$50</definedName>
    <definedName name="V_рез_21_5" localSheetId="1">'ПР-1_МОДБ'!$O$50</definedName>
    <definedName name="V_рез_21_6" localSheetId="0">'ПР_1_Городская пол-ка'!$S$50</definedName>
    <definedName name="V_рез_21_6" localSheetId="2">ПР_1_МОБ!$S$50</definedName>
    <definedName name="V_рез_21_6" localSheetId="1">'ПР-1_МОДБ'!$S$50</definedName>
    <definedName name="V_рез_21_7" localSheetId="0">'ПР_1_Городская пол-ка'!#REF!</definedName>
    <definedName name="V_рез_21_7" localSheetId="2">ПР_1_МОБ!#REF!</definedName>
    <definedName name="V_рез_21_7" localSheetId="1">'ПР-1_МОДБ'!#REF!</definedName>
    <definedName name="V_рез_21_8" localSheetId="0">'ПР_1_Городская пол-ка'!$V$50</definedName>
    <definedName name="V_рез_21_8" localSheetId="2">ПР_1_МОБ!$V$50</definedName>
    <definedName name="V_рез_21_8" localSheetId="1">'ПР-1_МОДБ'!$V$50</definedName>
    <definedName name="V_рез_22_2" localSheetId="0">'ПР_1_Городская пол-ка'!$F$52</definedName>
    <definedName name="V_рез_22_2" localSheetId="2">ПР_1_МОБ!$F$52</definedName>
    <definedName name="V_рез_22_2" localSheetId="1">'ПР-1_МОДБ'!$F$52</definedName>
    <definedName name="V_рез_22_3" localSheetId="0">'ПР_1_Городская пол-ка'!$I$52</definedName>
    <definedName name="V_рез_22_3" localSheetId="2">ПР_1_МОБ!$I$52</definedName>
    <definedName name="V_рез_22_3" localSheetId="1">'ПР-1_МОДБ'!$I$52</definedName>
    <definedName name="V_рез_22_4" localSheetId="0">'ПР_1_Городская пол-ка'!$L$52</definedName>
    <definedName name="V_рез_22_4" localSheetId="2">ПР_1_МОБ!$L$52</definedName>
    <definedName name="V_рез_22_4" localSheetId="1">'ПР-1_МОДБ'!$L$52</definedName>
    <definedName name="V_рез_22_5" localSheetId="0">'ПР_1_Городская пол-ка'!$O$52</definedName>
    <definedName name="V_рез_22_5" localSheetId="2">ПР_1_МОБ!$O$52</definedName>
    <definedName name="V_рез_22_5" localSheetId="1">'ПР-1_МОДБ'!$O$52</definedName>
    <definedName name="V_рез_22_6" localSheetId="0">'ПР_1_Городская пол-ка'!$S$52</definedName>
    <definedName name="V_рез_22_6" localSheetId="2">ПР_1_МОБ!$S$52</definedName>
    <definedName name="V_рез_22_6" localSheetId="1">'ПР-1_МОДБ'!$S$52</definedName>
    <definedName name="V_рез_22_7" localSheetId="0">'ПР_1_Городская пол-ка'!#REF!</definedName>
    <definedName name="V_рез_22_7" localSheetId="2">ПР_1_МОБ!#REF!</definedName>
    <definedName name="V_рез_22_7" localSheetId="1">'ПР-1_МОДБ'!#REF!</definedName>
    <definedName name="V_рез_22_8" localSheetId="0">'ПР_1_Городская пол-ка'!$V$52</definedName>
    <definedName name="V_рез_22_8" localSheetId="2">ПР_1_МОБ!$V$52</definedName>
    <definedName name="V_рез_22_8" localSheetId="1">'ПР-1_МОДБ'!$V$52</definedName>
    <definedName name="V_рез_23_2" localSheetId="0">'ПР_1_Городская пол-ка'!$F$54</definedName>
    <definedName name="V_рез_23_2" localSheetId="2">ПР_1_МОБ!$F$54</definedName>
    <definedName name="V_рез_23_2" localSheetId="1">'ПР-1_МОДБ'!$F$54</definedName>
    <definedName name="V_рез_23_3" localSheetId="0">'ПР_1_Городская пол-ка'!$I$54</definedName>
    <definedName name="V_рез_23_3" localSheetId="2">ПР_1_МОБ!$I$54</definedName>
    <definedName name="V_рез_23_3" localSheetId="1">'ПР-1_МОДБ'!$I$54</definedName>
    <definedName name="V_рез_23_4" localSheetId="0">'ПР_1_Городская пол-ка'!$L$54</definedName>
    <definedName name="V_рез_23_4" localSheetId="2">ПР_1_МОБ!$L$54</definedName>
    <definedName name="V_рез_23_4" localSheetId="1">'ПР-1_МОДБ'!$L$54</definedName>
    <definedName name="V_рез_23_5" localSheetId="0">'ПР_1_Городская пол-ка'!$O$54</definedName>
    <definedName name="V_рез_23_5" localSheetId="2">ПР_1_МОБ!$O$54</definedName>
    <definedName name="V_рез_23_5" localSheetId="1">'ПР-1_МОДБ'!$O$54</definedName>
    <definedName name="V_рез_23_6" localSheetId="0">'ПР_1_Городская пол-ка'!$S$54</definedName>
    <definedName name="V_рез_23_6" localSheetId="2">ПР_1_МОБ!$S$54</definedName>
    <definedName name="V_рез_23_6" localSheetId="1">'ПР-1_МОДБ'!$S$54</definedName>
    <definedName name="V_рез_23_7" localSheetId="0">'ПР_1_Городская пол-ка'!#REF!</definedName>
    <definedName name="V_рез_23_7" localSheetId="2">ПР_1_МОБ!#REF!</definedName>
    <definedName name="V_рез_23_7" localSheetId="1">'ПР-1_МОДБ'!#REF!</definedName>
    <definedName name="V_рез_23_8" localSheetId="0">'ПР_1_Городская пол-ка'!$V$54</definedName>
    <definedName name="V_рез_23_8" localSheetId="2">ПР_1_МОБ!$V$54</definedName>
    <definedName name="V_рез_23_8" localSheetId="1">'ПР-1_МОДБ'!$V$54</definedName>
    <definedName name="V_рез_24_2" localSheetId="0">'ПР_1_Городская пол-ка'!$F$56</definedName>
    <definedName name="V_рез_24_2" localSheetId="2">ПР_1_МОБ!$F$56</definedName>
    <definedName name="V_рез_24_2" localSheetId="1">'ПР-1_МОДБ'!$F$56</definedName>
    <definedName name="V_рез_24_3" localSheetId="0">'ПР_1_Городская пол-ка'!$I$56</definedName>
    <definedName name="V_рез_24_3" localSheetId="2">ПР_1_МОБ!$I$56</definedName>
    <definedName name="V_рез_24_3" localSheetId="1">'ПР-1_МОДБ'!$I$56</definedName>
    <definedName name="V_рез_24_4" localSheetId="0">'ПР_1_Городская пол-ка'!$L$56</definedName>
    <definedName name="V_рез_24_4" localSheetId="2">ПР_1_МОБ!$L$56</definedName>
    <definedName name="V_рез_24_4" localSheetId="1">'ПР-1_МОДБ'!$L$56</definedName>
    <definedName name="V_рез_24_5" localSheetId="0">'ПР_1_Городская пол-ка'!$O$56</definedName>
    <definedName name="V_рез_24_5" localSheetId="2">ПР_1_МОБ!$O$56</definedName>
    <definedName name="V_рез_24_5" localSheetId="1">'ПР-1_МОДБ'!$O$56</definedName>
    <definedName name="V_рез_24_6" localSheetId="0">'ПР_1_Городская пол-ка'!$S$56</definedName>
    <definedName name="V_рез_24_6" localSheetId="2">ПР_1_МОБ!$S$56</definedName>
    <definedName name="V_рез_24_6" localSheetId="1">'ПР-1_МОДБ'!$S$56</definedName>
    <definedName name="V_рез_24_7" localSheetId="0">'ПР_1_Городская пол-ка'!#REF!</definedName>
    <definedName name="V_рез_24_7" localSheetId="2">ПР_1_МОБ!#REF!</definedName>
    <definedName name="V_рез_24_7" localSheetId="1">'ПР-1_МОДБ'!#REF!</definedName>
    <definedName name="V_рез_24_8" localSheetId="0">'ПР_1_Городская пол-ка'!$V$56</definedName>
    <definedName name="V_рез_24_8" localSheetId="2">ПР_1_МОБ!$V$56</definedName>
    <definedName name="V_рез_24_8" localSheetId="1">'ПР-1_МОДБ'!$V$56</definedName>
    <definedName name="V_рез_25_2" localSheetId="0">'ПР_1_Городская пол-ка'!$F$58</definedName>
    <definedName name="V_рез_25_2" localSheetId="2">ПР_1_МОБ!$F$58</definedName>
    <definedName name="V_рез_25_2" localSheetId="1">'ПР-1_МОДБ'!$F$58</definedName>
    <definedName name="V_рез_25_3" localSheetId="0">'ПР_1_Городская пол-ка'!$I$58</definedName>
    <definedName name="V_рез_25_3" localSheetId="2">ПР_1_МОБ!$I$58</definedName>
    <definedName name="V_рез_25_3" localSheetId="1">'ПР-1_МОДБ'!$I$58</definedName>
    <definedName name="V_рез_25_4" localSheetId="0">'ПР_1_Городская пол-ка'!$L$58</definedName>
    <definedName name="V_рез_25_4" localSheetId="2">ПР_1_МОБ!$L$58</definedName>
    <definedName name="V_рез_25_4" localSheetId="1">'ПР-1_МОДБ'!$L$58</definedName>
    <definedName name="V_рез_25_5" localSheetId="0">'ПР_1_Городская пол-ка'!$O$58</definedName>
    <definedName name="V_рез_25_5" localSheetId="2">ПР_1_МОБ!$O$58</definedName>
    <definedName name="V_рез_25_5" localSheetId="1">'ПР-1_МОДБ'!$O$58</definedName>
    <definedName name="V_рез_25_6" localSheetId="0">'ПР_1_Городская пол-ка'!$S$58</definedName>
    <definedName name="V_рез_25_6" localSheetId="2">ПР_1_МОБ!$S$58</definedName>
    <definedName name="V_рез_25_6" localSheetId="1">'ПР-1_МОДБ'!$S$58</definedName>
    <definedName name="V_рез_25_7" localSheetId="0">'ПР_1_Городская пол-ка'!#REF!</definedName>
    <definedName name="V_рез_25_7" localSheetId="2">ПР_1_МОБ!#REF!</definedName>
    <definedName name="V_рез_25_7" localSheetId="1">'ПР-1_МОДБ'!#REF!</definedName>
    <definedName name="V_рез_25_8" localSheetId="0">'ПР_1_Городская пол-ка'!$V$58</definedName>
    <definedName name="V_рез_25_8" localSheetId="2">ПР_1_МОБ!$V$58</definedName>
    <definedName name="V_рез_25_8" localSheetId="1">'ПР-1_МОДБ'!$V$58</definedName>
    <definedName name="V_рез_26_2" localSheetId="0">'ПР_1_Городская пол-ка'!$F$60</definedName>
    <definedName name="V_рез_26_2" localSheetId="2">ПР_1_МОБ!$F$60</definedName>
    <definedName name="V_рез_26_2" localSheetId="1">'ПР-1_МОДБ'!$F$60</definedName>
    <definedName name="V_рез_26_3" localSheetId="0">'ПР_1_Городская пол-ка'!$I$60</definedName>
    <definedName name="V_рез_26_3" localSheetId="2">ПР_1_МОБ!$I$60</definedName>
    <definedName name="V_рез_26_3" localSheetId="1">'ПР-1_МОДБ'!$I$60</definedName>
    <definedName name="V_рез_26_4" localSheetId="0">'ПР_1_Городская пол-ка'!$L$60</definedName>
    <definedName name="V_рез_26_4" localSheetId="2">ПР_1_МОБ!$L$60</definedName>
    <definedName name="V_рез_26_4" localSheetId="1">'ПР-1_МОДБ'!$L$60</definedName>
    <definedName name="V_рез_26_5" localSheetId="0">'ПР_1_Городская пол-ка'!$O$60</definedName>
    <definedName name="V_рез_26_5" localSheetId="2">ПР_1_МОБ!$O$60</definedName>
    <definedName name="V_рез_26_5" localSheetId="1">'ПР-1_МОДБ'!$O$60</definedName>
    <definedName name="V_рез_26_6" localSheetId="0">'ПР_1_Городская пол-ка'!$S$60</definedName>
    <definedName name="V_рез_26_6" localSheetId="2">ПР_1_МОБ!$S$60</definedName>
    <definedName name="V_рез_26_6" localSheetId="1">'ПР-1_МОДБ'!$S$60</definedName>
    <definedName name="V_рез_26_7" localSheetId="0">'ПР_1_Городская пол-ка'!#REF!</definedName>
    <definedName name="V_рез_26_7" localSheetId="2">ПР_1_МОБ!#REF!</definedName>
    <definedName name="V_рез_26_7" localSheetId="1">'ПР-1_МОДБ'!#REF!</definedName>
    <definedName name="V_рез_26_8" localSheetId="0">'ПР_1_Городская пол-ка'!$V$60</definedName>
    <definedName name="V_рез_26_8" localSheetId="2">ПР_1_МОБ!$V$60</definedName>
    <definedName name="V_рез_26_8" localSheetId="1">'ПР-1_МОДБ'!$V$60</definedName>
    <definedName name="V_рез_27_2" localSheetId="0">'ПР_1_Городская пол-ка'!$F$62</definedName>
    <definedName name="V_рез_27_2" localSheetId="2">ПР_1_МОБ!$F$62</definedName>
    <definedName name="V_рез_27_2" localSheetId="1">'ПР-1_МОДБ'!$F$62</definedName>
    <definedName name="V_рез_27_3" localSheetId="0">'ПР_1_Городская пол-ка'!$I$62</definedName>
    <definedName name="V_рез_27_3" localSheetId="2">ПР_1_МОБ!$I$62</definedName>
    <definedName name="V_рез_27_3" localSheetId="1">'ПР-1_МОДБ'!$I$62</definedName>
    <definedName name="V_рез_27_4" localSheetId="0">'ПР_1_Городская пол-ка'!$L$62</definedName>
    <definedName name="V_рез_27_4" localSheetId="2">ПР_1_МОБ!$L$62</definedName>
    <definedName name="V_рез_27_4" localSheetId="1">'ПР-1_МОДБ'!$L$62</definedName>
    <definedName name="V_рез_27_5" localSheetId="0">'ПР_1_Городская пол-ка'!$O$62</definedName>
    <definedName name="V_рез_27_5" localSheetId="2">ПР_1_МОБ!$O$62</definedName>
    <definedName name="V_рез_27_5" localSheetId="1">'ПР-1_МОДБ'!$O$62</definedName>
    <definedName name="V_рез_27_6" localSheetId="0">'ПР_1_Городская пол-ка'!$S$62</definedName>
    <definedName name="V_рез_27_6" localSheetId="2">ПР_1_МОБ!$S$62</definedName>
    <definedName name="V_рез_27_6" localSheetId="1">'ПР-1_МОДБ'!$S$62</definedName>
    <definedName name="V_рез_27_7" localSheetId="0">'ПР_1_Городская пол-ка'!#REF!</definedName>
    <definedName name="V_рез_27_7" localSheetId="2">ПР_1_МОБ!#REF!</definedName>
    <definedName name="V_рез_27_7" localSheetId="1">'ПР-1_МОДБ'!#REF!</definedName>
    <definedName name="V_рез_27_8" localSheetId="0">'ПР_1_Городская пол-ка'!$V$62</definedName>
    <definedName name="V_рез_27_8" localSheetId="2">ПР_1_МОБ!$V$62</definedName>
    <definedName name="V_рез_27_8" localSheetId="1">'ПР-1_МОДБ'!$V$62</definedName>
    <definedName name="V_рез_28_2" localSheetId="0">'ПР_1_Городская пол-ка'!$F$64</definedName>
    <definedName name="V_рез_28_2" localSheetId="2">ПР_1_МОБ!$F$64</definedName>
    <definedName name="V_рез_28_2" localSheetId="1">'ПР-1_МОДБ'!$F$64</definedName>
    <definedName name="V_рез_28_3" localSheetId="0">'ПР_1_Городская пол-ка'!$I$64</definedName>
    <definedName name="V_рез_28_3" localSheetId="2">ПР_1_МОБ!$I$64</definedName>
    <definedName name="V_рез_28_3" localSheetId="1">'ПР-1_МОДБ'!$I$64</definedName>
    <definedName name="V_рез_28_4" localSheetId="0">'ПР_1_Городская пол-ка'!$L$64</definedName>
    <definedName name="V_рез_28_4" localSheetId="2">ПР_1_МОБ!$L$64</definedName>
    <definedName name="V_рез_28_4" localSheetId="1">'ПР-1_МОДБ'!$L$64</definedName>
    <definedName name="V_рез_28_5" localSheetId="0">'ПР_1_Городская пол-ка'!$O$64</definedName>
    <definedName name="V_рез_28_5" localSheetId="2">ПР_1_МОБ!$O$64</definedName>
    <definedName name="V_рез_28_5" localSheetId="1">'ПР-1_МОДБ'!$O$64</definedName>
    <definedName name="V_рез_28_6" localSheetId="0">'ПР_1_Городская пол-ка'!$S$64</definedName>
    <definedName name="V_рез_28_6" localSheetId="2">ПР_1_МОБ!$S$64</definedName>
    <definedName name="V_рез_28_6" localSheetId="1">'ПР-1_МОДБ'!$S$64</definedName>
    <definedName name="V_рез_28_7" localSheetId="0">'ПР_1_Городская пол-ка'!#REF!</definedName>
    <definedName name="V_рез_28_7" localSheetId="2">ПР_1_МОБ!#REF!</definedName>
    <definedName name="V_рез_28_7" localSheetId="1">'ПР-1_МОДБ'!#REF!</definedName>
    <definedName name="V_рез_28_8" localSheetId="0">'ПР_1_Городская пол-ка'!$V$64</definedName>
    <definedName name="V_рез_28_8" localSheetId="2">ПР_1_МОБ!$V$64</definedName>
    <definedName name="V_рез_28_8" localSheetId="1">'ПР-1_МОДБ'!$V$64</definedName>
    <definedName name="V_рез_3_2" localSheetId="0">'ПР_1_Городская пол-ка'!$F$14</definedName>
    <definedName name="V_рез_3_2" localSheetId="2">ПР_1_МОБ!$F$14</definedName>
    <definedName name="V_рез_3_2" localSheetId="1">'ПР-1_МОДБ'!$F$14</definedName>
    <definedName name="V_рез_3_3" localSheetId="0">'ПР_1_Городская пол-ка'!$I$14</definedName>
    <definedName name="V_рез_3_3" localSheetId="2">ПР_1_МОБ!$I$14</definedName>
    <definedName name="V_рез_3_3" localSheetId="1">'ПР-1_МОДБ'!$I$14</definedName>
    <definedName name="V_рез_3_4" localSheetId="0">'ПР_1_Городская пол-ка'!$L$14</definedName>
    <definedName name="V_рез_3_4" localSheetId="2">ПР_1_МОБ!$L$14</definedName>
    <definedName name="V_рез_3_4" localSheetId="1">'ПР-1_МОДБ'!$L$14</definedName>
    <definedName name="V_рез_3_5" localSheetId="0">'ПР_1_Городская пол-ка'!$O$15</definedName>
    <definedName name="V_рез_3_5" localSheetId="2">ПР_1_МОБ!$O$15</definedName>
    <definedName name="V_рез_3_5" localSheetId="1">'ПР-1_МОДБ'!$O$15</definedName>
    <definedName name="V_рез_3_6" localSheetId="0">'ПР_1_Городская пол-ка'!$S$14</definedName>
    <definedName name="V_рез_3_6" localSheetId="2">ПР_1_МОБ!$S$14</definedName>
    <definedName name="V_рез_3_6" localSheetId="1">'ПР-1_МОДБ'!$S$14</definedName>
    <definedName name="V_рез_3_7" localSheetId="0">'ПР_1_Городская пол-ка'!#REF!</definedName>
    <definedName name="V_рез_3_7" localSheetId="2">ПР_1_МОБ!#REF!</definedName>
    <definedName name="V_рез_3_7" localSheetId="1">'ПР-1_МОДБ'!#REF!</definedName>
    <definedName name="V_рез_3_8" localSheetId="0">'ПР_1_Городская пол-ка'!$V$14</definedName>
    <definedName name="V_рез_3_8" localSheetId="2">ПР_1_МОБ!$V$14</definedName>
    <definedName name="V_рез_3_8" localSheetId="1">'ПР-1_МОДБ'!$V$14</definedName>
    <definedName name="V_рез_4_2" localSheetId="0">'ПР_1_Городская пол-ка'!$F$17</definedName>
    <definedName name="V_рез_4_2" localSheetId="2">ПР_1_МОБ!$F$17</definedName>
    <definedName name="V_рез_4_2" localSheetId="1">'ПР-1_МОДБ'!$F$17</definedName>
    <definedName name="V_рез_4_3" localSheetId="0">'ПР_1_Городская пол-ка'!$I$17</definedName>
    <definedName name="V_рез_4_3" localSheetId="2">ПР_1_МОБ!$I$17</definedName>
    <definedName name="V_рез_4_3" localSheetId="1">'ПР-1_МОДБ'!$I$17</definedName>
    <definedName name="V_рез_4_4" localSheetId="0">'ПР_1_Городская пол-ка'!$L$17</definedName>
    <definedName name="V_рез_4_4" localSheetId="2">ПР_1_МОБ!$L$17</definedName>
    <definedName name="V_рез_4_4" localSheetId="1">'ПР-1_МОДБ'!$L$17</definedName>
    <definedName name="V_рез_4_5" localSheetId="0">'ПР_1_Городская пол-ка'!$O$17</definedName>
    <definedName name="V_рез_4_5" localSheetId="2">ПР_1_МОБ!$O$17</definedName>
    <definedName name="V_рез_4_5" localSheetId="1">'ПР-1_МОДБ'!$O$17</definedName>
    <definedName name="V_рез_4_6" localSheetId="0">'ПР_1_Городская пол-ка'!$S$17</definedName>
    <definedName name="V_рез_4_6" localSheetId="2">ПР_1_МОБ!$S$17</definedName>
    <definedName name="V_рез_4_6" localSheetId="1">'ПР-1_МОДБ'!$S$17</definedName>
    <definedName name="V_рез_4_7" localSheetId="0">'ПР_1_Городская пол-ка'!#REF!</definedName>
    <definedName name="V_рез_4_7" localSheetId="2">ПР_1_МОБ!#REF!</definedName>
    <definedName name="V_рез_4_7" localSheetId="1">'ПР-1_МОДБ'!#REF!</definedName>
    <definedName name="V_рез_4_8" localSheetId="0">'ПР_1_Городская пол-ка'!$V$17</definedName>
    <definedName name="V_рез_4_8" localSheetId="2">ПР_1_МОБ!$V$17</definedName>
    <definedName name="V_рез_4_8" localSheetId="1">'ПР-1_МОДБ'!$V$17</definedName>
    <definedName name="V_рез_5_2" localSheetId="0">'ПР_1_Городская пол-ка'!$F$18</definedName>
    <definedName name="V_рез_5_2" localSheetId="2">ПР_1_МОБ!$F$18</definedName>
    <definedName name="V_рез_5_2" localSheetId="1">'ПР-1_МОДБ'!$F$18</definedName>
    <definedName name="V_рез_5_3" localSheetId="0">'ПР_1_Городская пол-ка'!$I$18</definedName>
    <definedName name="V_рез_5_3" localSheetId="2">ПР_1_МОБ!$I$18</definedName>
    <definedName name="V_рез_5_3" localSheetId="1">'ПР-1_МОДБ'!$I$18</definedName>
    <definedName name="V_рез_5_4" localSheetId="0">'ПР_1_Городская пол-ка'!$L$18</definedName>
    <definedName name="V_рез_5_4" localSheetId="2">ПР_1_МОБ!$L$18</definedName>
    <definedName name="V_рез_5_4" localSheetId="1">'ПР-1_МОДБ'!$L$18</definedName>
    <definedName name="V_рез_5_5" localSheetId="0">'ПР_1_Городская пол-ка'!$O$19</definedName>
    <definedName name="V_рез_5_5" localSheetId="2">ПР_1_МОБ!$O$19</definedName>
    <definedName name="V_рез_5_5" localSheetId="1">'ПР-1_МОДБ'!$O$19</definedName>
    <definedName name="V_рез_5_6" localSheetId="0">'ПР_1_Городская пол-ка'!$S$19</definedName>
    <definedName name="V_рез_5_6" localSheetId="2">ПР_1_МОБ!$S$19</definedName>
    <definedName name="V_рез_5_6" localSheetId="1">'ПР-1_МОДБ'!$S$19</definedName>
    <definedName name="V_рез_5_7" localSheetId="0">'ПР_1_Городская пол-ка'!#REF!</definedName>
    <definedName name="V_рез_5_7" localSheetId="2">ПР_1_МОБ!#REF!</definedName>
    <definedName name="V_рез_5_7" localSheetId="1">'ПР-1_МОДБ'!#REF!</definedName>
    <definedName name="V_рез_5_8" localSheetId="0">'ПР_1_Городская пол-ка'!$V$18</definedName>
    <definedName name="V_рез_5_8" localSheetId="2">ПР_1_МОБ!$V$18</definedName>
    <definedName name="V_рез_5_8" localSheetId="1">'ПР-1_МОДБ'!$V$18</definedName>
    <definedName name="V_рез_6_2" localSheetId="0">'ПР_1_Городская пол-ка'!$F$20</definedName>
    <definedName name="V_рез_6_2" localSheetId="2">ПР_1_МОБ!$F$20</definedName>
    <definedName name="V_рез_6_2" localSheetId="1">'ПР-1_МОДБ'!$F$20</definedName>
    <definedName name="V_рез_6_3" localSheetId="0">'ПР_1_Городская пол-ка'!$I$20</definedName>
    <definedName name="V_рез_6_3" localSheetId="2">ПР_1_МОБ!$I$20</definedName>
    <definedName name="V_рез_6_3" localSheetId="1">'ПР-1_МОДБ'!$I$20</definedName>
    <definedName name="V_рез_6_4" localSheetId="0">'ПР_1_Городская пол-ка'!$L$20</definedName>
    <definedName name="V_рез_6_4" localSheetId="2">ПР_1_МОБ!$L$20</definedName>
    <definedName name="V_рез_6_4" localSheetId="1">'ПР-1_МОДБ'!$L$20</definedName>
    <definedName name="V_рез_6_5" localSheetId="0">'ПР_1_Городская пол-ка'!$O$21</definedName>
    <definedName name="V_рез_6_5" localSheetId="2">ПР_1_МОБ!$O$21</definedName>
    <definedName name="V_рез_6_5" localSheetId="1">'ПР-1_МОДБ'!$O$21</definedName>
    <definedName name="V_рез_6_6" localSheetId="0">'ПР_1_Городская пол-ка'!$S$20</definedName>
    <definedName name="V_рез_6_6" localSheetId="2">ПР_1_МОБ!$S$20</definedName>
    <definedName name="V_рез_6_6" localSheetId="1">'ПР-1_МОДБ'!$S$20</definedName>
    <definedName name="V_рез_6_7" localSheetId="0">'ПР_1_Городская пол-ка'!#REF!</definedName>
    <definedName name="V_рез_6_7" localSheetId="2">ПР_1_МОБ!#REF!</definedName>
    <definedName name="V_рез_6_7" localSheetId="1">'ПР-1_МОДБ'!#REF!</definedName>
    <definedName name="V_рез_6_8" localSheetId="0">'ПР_1_Городская пол-ка'!$V$20</definedName>
    <definedName name="V_рез_6_8" localSheetId="2">ПР_1_МОБ!$V$20</definedName>
    <definedName name="V_рез_6_8" localSheetId="1">'ПР-1_МОДБ'!$V$20</definedName>
    <definedName name="V_рез_7_2" localSheetId="0">'ПР_1_Городская пол-ка'!$F$23</definedName>
    <definedName name="V_рез_7_2" localSheetId="2">ПР_1_МОБ!$F$23</definedName>
    <definedName name="V_рез_7_2" localSheetId="1">'ПР-1_МОДБ'!$F$23</definedName>
    <definedName name="V_рез_7_3" localSheetId="0">'ПР_1_Городская пол-ка'!$I$23</definedName>
    <definedName name="V_рез_7_3" localSheetId="2">ПР_1_МОБ!$I$23</definedName>
    <definedName name="V_рез_7_3" localSheetId="1">'ПР-1_МОДБ'!$I$23</definedName>
    <definedName name="V_рез_7_4" localSheetId="0">'ПР_1_Городская пол-ка'!$L$23</definedName>
    <definedName name="V_рез_7_4" localSheetId="2">ПР_1_МОБ!$L$23</definedName>
    <definedName name="V_рез_7_4" localSheetId="1">'ПР-1_МОДБ'!$L$23</definedName>
    <definedName name="V_рез_7_5" localSheetId="0">'ПР_1_Городская пол-ка'!$O$23</definedName>
    <definedName name="V_рез_7_5" localSheetId="2">ПР_1_МОБ!$O$23</definedName>
    <definedName name="V_рез_7_5" localSheetId="1">'ПР-1_МОДБ'!$O$23</definedName>
    <definedName name="V_рез_7_6" localSheetId="0">'ПР_1_Городская пол-ка'!$S$23</definedName>
    <definedName name="V_рез_7_6" localSheetId="2">ПР_1_МОБ!$S$23</definedName>
    <definedName name="V_рез_7_6" localSheetId="1">'ПР-1_МОДБ'!$S$23</definedName>
    <definedName name="V_рез_7_7" localSheetId="0">'ПР_1_Городская пол-ка'!#REF!</definedName>
    <definedName name="V_рез_7_7" localSheetId="2">ПР_1_МОБ!#REF!</definedName>
    <definedName name="V_рез_7_7" localSheetId="1">'ПР-1_МОДБ'!#REF!</definedName>
    <definedName name="V_рез_7_8" localSheetId="0">'ПР_1_Городская пол-ка'!$V$23</definedName>
    <definedName name="V_рез_7_8" localSheetId="2">ПР_1_МОБ!$V$23</definedName>
    <definedName name="V_рез_7_8" localSheetId="1">'ПР-1_МОДБ'!$V$23</definedName>
    <definedName name="V_рез_8_2" localSheetId="0">'ПР_1_Городская пол-ка'!$F$25</definedName>
    <definedName name="V_рез_8_2" localSheetId="2">ПР_1_МОБ!$F$25</definedName>
    <definedName name="V_рез_8_2" localSheetId="1">'ПР-1_МОДБ'!$F$25</definedName>
    <definedName name="V_рез_8_3" localSheetId="0">'ПР_1_Городская пол-ка'!$I$25</definedName>
    <definedName name="V_рез_8_3" localSheetId="2">ПР_1_МОБ!$I$25</definedName>
    <definedName name="V_рез_8_3" localSheetId="1">'ПР-1_МОДБ'!$I$25</definedName>
    <definedName name="V_рез_8_4" localSheetId="0">'ПР_1_Городская пол-ка'!$L$25</definedName>
    <definedName name="V_рез_8_4" localSheetId="2">ПР_1_МОБ!$L$25</definedName>
    <definedName name="V_рез_8_4" localSheetId="1">'ПР-1_МОДБ'!$L$25</definedName>
    <definedName name="V_рез_8_5" localSheetId="0">'ПР_1_Городская пол-ка'!$O$25</definedName>
    <definedName name="V_рез_8_5" localSheetId="2">ПР_1_МОБ!$O$25</definedName>
    <definedName name="V_рез_8_5" localSheetId="1">'ПР-1_МОДБ'!$O$25</definedName>
    <definedName name="V_рез_8_6" localSheetId="0">'ПР_1_Городская пол-ка'!$S$25</definedName>
    <definedName name="V_рез_8_6" localSheetId="2">ПР_1_МОБ!$S$25</definedName>
    <definedName name="V_рез_8_6" localSheetId="1">'ПР-1_МОДБ'!$S$25</definedName>
    <definedName name="V_рез_8_7" localSheetId="0">'ПР_1_Городская пол-ка'!#REF!</definedName>
    <definedName name="V_рез_8_7" localSheetId="2">ПР_1_МОБ!#REF!</definedName>
    <definedName name="V_рез_8_7" localSheetId="1">'ПР-1_МОДБ'!#REF!</definedName>
    <definedName name="V_рез_8_8" localSheetId="0">'ПР_1_Городская пол-ка'!$V$25</definedName>
    <definedName name="V_рез_8_8" localSheetId="2">ПР_1_МОБ!$V$25</definedName>
    <definedName name="V_рез_8_8" localSheetId="1">'ПР-1_МОДБ'!$V$25</definedName>
    <definedName name="V_рез_9_2" localSheetId="0">'ПР_1_Городская пол-ка'!$F$26</definedName>
    <definedName name="V_рез_9_2" localSheetId="2">ПР_1_МОБ!$F$26</definedName>
    <definedName name="V_рез_9_2" localSheetId="1">'ПР-1_МОДБ'!$F$26</definedName>
    <definedName name="V_рез_9_3" localSheetId="0">'ПР_1_Городская пол-ка'!$I$26</definedName>
    <definedName name="V_рез_9_3" localSheetId="2">ПР_1_МОБ!$I$26</definedName>
    <definedName name="V_рез_9_3" localSheetId="1">'ПР-1_МОДБ'!$I$26</definedName>
    <definedName name="V_рез_9_4" localSheetId="0">'ПР_1_Городская пол-ка'!$L$26</definedName>
    <definedName name="V_рез_9_4" localSheetId="2">ПР_1_МОБ!$L$26</definedName>
    <definedName name="V_рез_9_4" localSheetId="1">'ПР-1_МОДБ'!$L$26</definedName>
    <definedName name="V_рез_9_5" localSheetId="0">'ПР_1_Городская пол-ка'!$O$26</definedName>
    <definedName name="V_рез_9_5" localSheetId="2">ПР_1_МОБ!$O$26</definedName>
    <definedName name="V_рез_9_5" localSheetId="1">'ПР-1_МОДБ'!$O$26</definedName>
    <definedName name="V_рез_9_6" localSheetId="0">'ПР_1_Городская пол-ка'!$S$26</definedName>
    <definedName name="V_рез_9_6" localSheetId="2">ПР_1_МОБ!$S$26</definedName>
    <definedName name="V_рез_9_6" localSheetId="1">'ПР-1_МОДБ'!$S$26</definedName>
    <definedName name="V_рез_9_7" localSheetId="0">'ПР_1_Городская пол-ка'!#REF!</definedName>
    <definedName name="V_рез_9_7" localSheetId="2">ПР_1_МОБ!#REF!</definedName>
    <definedName name="V_рез_9_7" localSheetId="1">'ПР-1_МОДБ'!#REF!</definedName>
    <definedName name="V_рез_9_8" localSheetId="0">'ПР_1_Городская пол-ка'!$V$26</definedName>
    <definedName name="V_рез_9_8" localSheetId="2">ПР_1_МОБ!$V$26</definedName>
    <definedName name="V_рез_9_8" localSheetId="1">'ПР-1_МОДБ'!$V$26</definedName>
    <definedName name="_xlnm.Print_Titles" localSheetId="0">'ПР_1_Городская пол-ка'!$5:$9</definedName>
    <definedName name="_xlnm.Print_Titles" localSheetId="1">'ПР-1_МОДБ'!$5:$9</definedName>
    <definedName name="_xlnm.Print_Area" localSheetId="0">'ПР_1_Городская пол-ка'!$A$1:$X$65</definedName>
    <definedName name="_xlnm.Print_Area" localSheetId="2">ПР_1_МОБ!$A$1:$W$65</definedName>
    <definedName name="_xlnm.Print_Area" localSheetId="3">ПР_2_Ранжирование!$A$1:$D$14</definedName>
    <definedName name="_xlnm.Print_Area" localSheetId="4">'ПР_3 ОБЪЕМ СРЕДСТВ'!$A$1:$F$56</definedName>
    <definedName name="_xlnm.Print_Area" localSheetId="1">'ПР-1_МОДБ'!$A$1:$W$65</definedName>
  </definedNames>
  <calcPr calcId="162913"/>
</workbook>
</file>

<file path=xl/calcChain.xml><?xml version="1.0" encoding="utf-8"?>
<calcChain xmlns="http://schemas.openxmlformats.org/spreadsheetml/2006/main">
  <c r="N11" i="5" l="1"/>
  <c r="N11" i="1"/>
  <c r="Q11" i="1"/>
  <c r="Q11" i="5" l="1"/>
  <c r="M11" i="1" l="1"/>
  <c r="M11" i="5" l="1"/>
  <c r="P11" i="1" l="1"/>
  <c r="P11" i="5"/>
  <c r="U67" i="1" l="1"/>
  <c r="R57" i="1"/>
  <c r="O57" i="1"/>
  <c r="R21" i="5" l="1"/>
  <c r="O33" i="1"/>
  <c r="E9" i="7" l="1"/>
  <c r="U70" i="5"/>
  <c r="U70" i="4"/>
  <c r="U69" i="1"/>
  <c r="R41" i="1"/>
  <c r="L39" i="1" l="1"/>
  <c r="L41" i="1"/>
  <c r="R63" i="1" l="1"/>
  <c r="O63" i="1"/>
  <c r="R61" i="1"/>
  <c r="O61" i="1"/>
  <c r="R53" i="1"/>
  <c r="T52" i="1" s="1"/>
  <c r="R49" i="1"/>
  <c r="T48" i="1" s="1"/>
  <c r="R51" i="1"/>
  <c r="R47" i="1"/>
  <c r="T46" i="1" s="1"/>
  <c r="R45" i="1"/>
  <c r="T44" i="1" s="1"/>
  <c r="R37" i="1"/>
  <c r="O37" i="1"/>
  <c r="O35" i="1"/>
  <c r="R35" i="1"/>
  <c r="R33" i="1"/>
  <c r="R31" i="1"/>
  <c r="T30" i="1" s="1"/>
  <c r="R29" i="1"/>
  <c r="T28" i="1" s="1"/>
  <c r="R27" i="1"/>
  <c r="T26" i="1" s="1"/>
  <c r="R25" i="1"/>
  <c r="O25" i="1"/>
  <c r="R23" i="1"/>
  <c r="O23" i="1"/>
  <c r="T24" i="1" l="1"/>
  <c r="T22" i="1"/>
  <c r="T62" i="1"/>
  <c r="T60" i="1"/>
  <c r="T36" i="1"/>
  <c r="T34" i="1"/>
  <c r="T32" i="1"/>
  <c r="R43" i="1"/>
  <c r="R65" i="1"/>
  <c r="R59" i="1"/>
  <c r="R19" i="1"/>
  <c r="O19" i="1"/>
  <c r="R15" i="1"/>
  <c r="O15" i="1"/>
  <c r="R13" i="1"/>
  <c r="O13" i="1"/>
  <c r="L55" i="1"/>
  <c r="I55" i="1"/>
  <c r="F55" i="1"/>
  <c r="F41" i="1"/>
  <c r="I41" i="1"/>
  <c r="I39" i="1"/>
  <c r="F39" i="1"/>
  <c r="L55" i="4"/>
  <c r="I55" i="4"/>
  <c r="F55" i="4"/>
  <c r="R55" i="4"/>
  <c r="L39" i="5"/>
  <c r="I39" i="5"/>
  <c r="F39" i="5"/>
  <c r="F41" i="5"/>
  <c r="I41" i="5"/>
  <c r="L41" i="5"/>
  <c r="W70" i="4"/>
  <c r="U67" i="4"/>
  <c r="U71" i="4" s="1"/>
  <c r="W71" i="4" s="1"/>
  <c r="U67" i="5"/>
  <c r="U71" i="5" s="1"/>
  <c r="R53" i="4"/>
  <c r="T52" i="4" s="1"/>
  <c r="R51" i="4"/>
  <c r="T50" i="4" s="1"/>
  <c r="R49" i="4"/>
  <c r="T48" i="4" s="1"/>
  <c r="R47" i="4"/>
  <c r="T46" i="4" s="1"/>
  <c r="O63" i="5"/>
  <c r="R63" i="5"/>
  <c r="R61" i="5"/>
  <c r="O61" i="5"/>
  <c r="R41" i="5"/>
  <c r="R39" i="5"/>
  <c r="R37" i="5"/>
  <c r="O37" i="5"/>
  <c r="R35" i="5"/>
  <c r="O35" i="5"/>
  <c r="R33" i="5"/>
  <c r="O33" i="5"/>
  <c r="R31" i="5"/>
  <c r="T30" i="5" s="1"/>
  <c r="R29" i="5"/>
  <c r="T28" i="5" s="1"/>
  <c r="R25" i="5"/>
  <c r="O25" i="5"/>
  <c r="R23" i="5"/>
  <c r="O23" i="5"/>
  <c r="R19" i="5"/>
  <c r="O19" i="5"/>
  <c r="R17" i="5"/>
  <c r="O17" i="5"/>
  <c r="R15" i="5"/>
  <c r="O15" i="5"/>
  <c r="T14" i="5" l="1"/>
  <c r="T60" i="5"/>
  <c r="T56" i="1"/>
  <c r="T14" i="1"/>
  <c r="T18" i="1"/>
  <c r="T12" i="1"/>
  <c r="T62" i="5"/>
  <c r="T32" i="5"/>
  <c r="T36" i="5"/>
  <c r="T22" i="5"/>
  <c r="T16" i="5"/>
  <c r="O39" i="5"/>
  <c r="T24" i="5"/>
  <c r="T34" i="5"/>
  <c r="T18" i="5"/>
  <c r="Y67" i="1" l="1"/>
  <c r="Y67" i="4"/>
  <c r="Y67" i="5"/>
  <c r="V71" i="5" s="1"/>
  <c r="W71" i="5" s="1"/>
  <c r="E43" i="7"/>
  <c r="E48" i="7" s="1"/>
  <c r="E14" i="7"/>
  <c r="E22" i="7" l="1"/>
  <c r="E35" i="7"/>
  <c r="E29" i="7"/>
  <c r="V70" i="1"/>
  <c r="W70" i="5"/>
  <c r="D9" i="8" s="1"/>
  <c r="W69" i="1"/>
  <c r="U70" i="1"/>
  <c r="W70" i="1" s="1"/>
  <c r="D8" i="8" s="1"/>
  <c r="O41" i="5" l="1"/>
  <c r="T40" i="5" l="1"/>
  <c r="AE15" i="1" l="1"/>
  <c r="AD15" i="1"/>
  <c r="R11" i="1" l="1"/>
  <c r="O11" i="5"/>
  <c r="R65" i="5"/>
  <c r="T64" i="5" s="1"/>
  <c r="O65" i="5"/>
  <c r="R59" i="5"/>
  <c r="T58" i="5" s="1"/>
  <c r="O59" i="5"/>
  <c r="R57" i="5"/>
  <c r="O57" i="5"/>
  <c r="R55" i="5"/>
  <c r="O55" i="5"/>
  <c r="R53" i="5"/>
  <c r="T52" i="5" s="1"/>
  <c r="O53" i="5"/>
  <c r="R51" i="5"/>
  <c r="T50" i="5" s="1"/>
  <c r="O51" i="5"/>
  <c r="R49" i="5"/>
  <c r="T48" i="5" s="1"/>
  <c r="O49" i="5"/>
  <c r="R47" i="5"/>
  <c r="T46" i="5" s="1"/>
  <c r="O47" i="5"/>
  <c r="R45" i="5"/>
  <c r="T44" i="5" s="1"/>
  <c r="O45" i="5"/>
  <c r="R43" i="5"/>
  <c r="T42" i="5" s="1"/>
  <c r="O43" i="5"/>
  <c r="T38" i="5"/>
  <c r="R27" i="5"/>
  <c r="T26" i="5" s="1"/>
  <c r="T20" i="5"/>
  <c r="R13" i="5"/>
  <c r="O13" i="5"/>
  <c r="R11" i="5"/>
  <c r="R65" i="4"/>
  <c r="T64" i="4" s="1"/>
  <c r="O65" i="4"/>
  <c r="R63" i="4"/>
  <c r="T62" i="4" s="1"/>
  <c r="O63" i="4"/>
  <c r="R61" i="4"/>
  <c r="O61" i="4"/>
  <c r="R59" i="4"/>
  <c r="T58" i="4" s="1"/>
  <c r="O59" i="4"/>
  <c r="R57" i="4"/>
  <c r="O57" i="4"/>
  <c r="O55" i="4"/>
  <c r="T54" i="4" s="1"/>
  <c r="R45" i="4"/>
  <c r="T44" i="4" s="1"/>
  <c r="R43" i="4"/>
  <c r="T42" i="4" s="1"/>
  <c r="R41" i="4"/>
  <c r="O41" i="4"/>
  <c r="R39" i="4"/>
  <c r="O39" i="4"/>
  <c r="R37" i="4"/>
  <c r="O37" i="4"/>
  <c r="R35" i="4"/>
  <c r="O35" i="4"/>
  <c r="R33" i="4"/>
  <c r="O33" i="4"/>
  <c r="R31" i="4"/>
  <c r="T30" i="4" s="1"/>
  <c r="O31" i="4"/>
  <c r="R29" i="4"/>
  <c r="T28" i="4" s="1"/>
  <c r="O29" i="4"/>
  <c r="R27" i="4"/>
  <c r="T26" i="4" s="1"/>
  <c r="O27" i="4"/>
  <c r="R25" i="4"/>
  <c r="O25" i="4"/>
  <c r="T24" i="4"/>
  <c r="R23" i="4"/>
  <c r="O23" i="4"/>
  <c r="R21" i="4"/>
  <c r="T20" i="4" s="1"/>
  <c r="O21" i="4"/>
  <c r="R19" i="4"/>
  <c r="O19" i="4"/>
  <c r="R17" i="4"/>
  <c r="O17" i="4"/>
  <c r="R15" i="4"/>
  <c r="O15" i="4"/>
  <c r="R13" i="4"/>
  <c r="O13" i="4"/>
  <c r="R11" i="4"/>
  <c r="O11" i="4"/>
  <c r="O55" i="1"/>
  <c r="R39" i="1"/>
  <c r="R55" i="1"/>
  <c r="T50" i="1"/>
  <c r="R21" i="1"/>
  <c r="T20" i="1" s="1"/>
  <c r="R17" i="1"/>
  <c r="O17" i="1"/>
  <c r="T56" i="4" l="1"/>
  <c r="T40" i="4"/>
  <c r="T60" i="4"/>
  <c r="T32" i="4"/>
  <c r="T16" i="1"/>
  <c r="T12" i="5"/>
  <c r="T56" i="5"/>
  <c r="T54" i="5"/>
  <c r="T14" i="4"/>
  <c r="T36" i="4"/>
  <c r="T10" i="4"/>
  <c r="T12" i="4"/>
  <c r="T64" i="1"/>
  <c r="T58" i="1"/>
  <c r="T42" i="1"/>
  <c r="T54" i="1"/>
  <c r="T10" i="5"/>
  <c r="T38" i="4"/>
  <c r="T18" i="4"/>
  <c r="T16" i="4"/>
  <c r="T34" i="4"/>
  <c r="T22" i="4"/>
  <c r="O11" i="1" l="1"/>
  <c r="T10" i="1" s="1"/>
  <c r="O39" i="1" l="1"/>
  <c r="O41" i="1"/>
  <c r="T40" i="1" l="1"/>
  <c r="T38" i="1"/>
</calcChain>
</file>

<file path=xl/comments1.xml><?xml version="1.0" encoding="utf-8"?>
<comments xmlns="http://schemas.openxmlformats.org/spreadsheetml/2006/main">
  <authors>
    <author>kazanceva</author>
  </authors>
  <commentList>
    <comment ref="N11" authorId="0" shapeId="0">
      <text>
        <r>
          <rPr>
            <b/>
            <sz val="9"/>
            <color indexed="81"/>
            <rFont val="Tahoma"/>
            <family val="2"/>
            <charset val="204"/>
          </rPr>
          <t>kazanceva: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>
  <authors>
    <author>kazanceva</author>
  </authors>
  <commentList>
    <comment ref="N11" authorId="0" shapeId="0">
      <text>
        <r>
          <rPr>
            <b/>
            <sz val="9"/>
            <color indexed="81"/>
            <rFont val="Tahoma"/>
            <family val="2"/>
            <charset val="204"/>
          </rPr>
          <t>kazanceva: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<sst xmlns="http://schemas.openxmlformats.org/spreadsheetml/2006/main" count="1720" uniqueCount="271">
  <si>
    <t>Сведения об использовании показателей результативности деятельности медицинских организаций за   I квартал 2022 г. *</t>
  </si>
  <si>
    <t>Субъект Российской Федерации:  Белгородская область</t>
  </si>
  <si>
    <t>Статистические данные</t>
  </si>
  <si>
    <t>Факт применения показателя для МО (0/1)</t>
  </si>
  <si>
    <t>Комментарий (необязательно)</t>
  </si>
  <si>
    <t>Для показателей смертности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</si>
  <si>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</si>
  <si>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</si>
  <si>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</si>
  <si>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</si>
  <si>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</si>
  <si>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</si>
  <si>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</si>
  <si>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</si>
  <si>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</si>
  <si>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</si>
  <si>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</si>
  <si>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</si>
  <si>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</si>
  <si>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</si>
  <si>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</si>
  <si>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</si>
  <si>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</si>
  <si>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</si>
  <si>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</si>
  <si>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</si>
  <si>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</si>
  <si>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</si>
  <si>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</si>
  <si>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</si>
  <si>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</si>
  <si>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</si>
  <si>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</si>
  <si>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</si>
  <si>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Доля врачебных посещений с профилактической целью за период, от общего числа посещений за период (включая посещения на дому).</t>
  </si>
  <si>
    <t>Доля взрослых пациентов с болезнями системы кровообращения, выявленными впервые при профилактических медицинских осмотрах и диспансеризации за период, от общего числа взрослых пациентов с болезнями системы кровообращения с впервые в жизни установленным диагнозом за период.</t>
  </si>
  <si>
    <t>Доля взрослых пациентов с установленным диагнозом злокачественное новообразование, выявленным впервые при профилактических медицинских осмотрах и диспансеризации за период, от общего числа взрослых пациентов с впервые в жизни установленным диагнозом злокачественное новообразование за период.</t>
  </si>
  <si>
    <t>Доля взрослых пациентов с установленным диагнозом хроническая обструктивная болезнь легких, выявленным впервые при профилактических медицинских осмотрах и диспансеризации за период, от общего числа взрослых пациентов с впервые в жизни установленным диагнозом хроническая обструктивная легочная болезнь за период.</t>
  </si>
  <si>
    <t>Доля взрослых пациентов с установленным диагнозом сахарный диабет, выявленным впервые при профилактических медицинских осмотрах и диспансеризации за период, от общего числа взрослых пациентов с впервые в жизни установленным диагнозом сахарный диабет за период.</t>
  </si>
  <si>
    <t>Выполнение плана вакцинации взрослых граждан по эпидемиологическим показаниям за период (коронавирусная инфекция COVID-19).</t>
  </si>
  <si>
    <t xml:space="preserve">Доля взрослых пациентов с болезнями системы кровообращения*, имеющих высокий риск преждевременной смерти, состоящих под диспансерным наблюдением, от общего числа взрослых пациентов с болезнями системы кровообращения*, имеющих высокий риск преждевременной смерти, за период. </t>
  </si>
  <si>
    <t xml:space="preserve">Число взрослых пациентов с болезнями системы кровообращения*, имеющих высокий риск преждевременной смерти, которым за период оказана медицинская помощь в неотложной форме и (или) скорая медицинская помощь, от общего числа взрослых пациентов с болезнями системы кровообращения*, имеющих высокий риск преждевременной смерти, за период. </t>
  </si>
  <si>
    <t xml:space="preserve">Доля взрослых пациентов с болезнями системы кровообращения, в отношении которых установлено диспансерное наблюдение за период, от общего числа взрослых пациентов с впервые в жизни установленным диагнозом болезни системы кровообращения за период. </t>
  </si>
  <si>
    <t>Доля взрослых пациентов с установленным диагнозом хроническая обструктивная болезнь легких, в отношении которых установлено диспансерное наблюдение за период, от общего числа взрослых пациентов с впервые в жизни установленным диагнозом хроническая обструктивная болезнь легких за период.</t>
  </si>
  <si>
    <t>Доля взрослых пациентов с установленным диагнозом сахарный диабет, в отношении которых установлено диспансерное наблюдение за период, от общего числа взрослых пациентов с впервые в жизни установленным диагнозом сахарный диабет за период.</t>
  </si>
  <si>
    <t>Доля взрослых пациентов, госпитализированных за период по экстренным показаниям в связи с обострением (декомпенсацией) состояний, по поводу которых пациент находится под диспансерным наблюдением, от общего числа взрослых пациентов, находящихся под диспансерным наблюдением за период.</t>
  </si>
  <si>
    <t>Доля взрослых пациентов, повторно госпитализированных за период по причине заболеваний сердечно-сосудистой системы или их осложнений в течение года с момента предыдущей госпитализации, от общего числа взрослых пациентов, госпитализированных за период по причине заболеваний сердечно-сосудистой системы или их осложнений.</t>
  </si>
  <si>
    <t>Доля взрослых пациентов, находящихся под диспансерным наблюдением по поводу сахарного диабета, у которых впервые зарегистрированы осложнения за период (диабетическая ретинопатия, диабетическая стопа), от общего числа взрослых пациентов, находящихся под диспансерным наблюдением по поводу сахарного диабета за период.</t>
  </si>
  <si>
    <t>Смертность прикрепленного населения в возрасте от 30 до 69 лет за период.</t>
  </si>
  <si>
    <t>Число умерших за период, находящихся под диспансерным наблюдением, от общего числа взрослых пациентов, находящихся под диспансерным наблюдением.</t>
  </si>
  <si>
    <t>Доля детей, в отношении которых установлено диспансерное наблюдение по поводу болезней костно-мышечной системы и соединительной ткани за период, от общего числа детей с впервые в жизни установленными диагнозами болезней костно-мышечной системы и соединительной ткани за период.</t>
  </si>
  <si>
    <t>Доля детей, в отношении которых установлено диспансерное наблюдение по поводу болезней глаза и его придаточного аппарата за период, от общего числа детей с впервые в жизни установленными диагнозами болезней глаза и его придаточного аппарата за период.</t>
  </si>
  <si>
    <t>Доля детей, в отношении которых установлено диспансерное наблюдение по поводу болезней органов пищеварения за период, от общего числа детей с впервые в жизни установленными диагнозами болезней органов пищеварения за период.</t>
  </si>
  <si>
    <t>Доля детей, в отношении которых установлено диспансерное наблюдение по поводу болезней системы кровообращения за период от общего числа детей с впервые в жизни установленными диагнозами болезней системы кровообращения за период.</t>
  </si>
  <si>
    <t>Доля детей, в отношении которых установлено диспансерное наблюдение по поводу болезней эндокринной системы, расстройства питания и нарушения обмена веществ за период, от общего числа детей с впервые в жизни установленными диагнозами болезней эндокринной системы, расстройства питания и нарушения обмена веществ за период.</t>
  </si>
  <si>
    <t>Смертность детей в возрасте 0 – 17 лет за период.</t>
  </si>
  <si>
    <t>Доля женщин, отказавшихся от искусственного прерывания беременности, от числа женщин, прошедших доабортное консультирование за период.</t>
  </si>
  <si>
    <t>Доля беременных женщин, вакцинированных от коронавирусной инфекции (COVID-19), за период, от числа женщин, состоящих на учете по беременности и родам на начало периода.</t>
  </si>
  <si>
    <t>Доля женщин с установленным диагнозом злокачественное новообразование шейки матки, выявленным впервые при диспансеризации, от общего числа женщин с установленным диагнозом злокачественное новообразование шейки матки за период.</t>
  </si>
  <si>
    <t>Доля женщин с установленным диагнозом злокачественное новообразование молочной железы, выявленным впервые при диспансеризации, от общего числа женщин с установленным диагнозом злокачественное новообразование молочной железы за период.</t>
  </si>
  <si>
    <t>Доля беременных женщин, прошедших скрининг в части оценки антенатального развития плода за период, от общего числа женщин, состоявших на учете по поводу беременности и родов за период.</t>
  </si>
  <si>
    <t>х</t>
  </si>
  <si>
    <t>информация от Минздрава МО</t>
  </si>
  <si>
    <t>Охват вакцинацией детей в рамках Национального календаря прививок.</t>
  </si>
  <si>
    <t xml:space="preserve">Прирост &lt; 5 % - 0 баллов;
Прирост ≥ 5 % - 0,5 балла;
Прирост ≥ 10 % - 1 балл
</t>
  </si>
  <si>
    <t>Увеличение показателя смертности или уменьшение &lt; 2% – 0 баллов;
Уменьшение от 2 до 5% - 1 балл;
Уменьшение от 5 до 10% - 2 балла;
Уменьшение ≥ 10 % - 3 балла</t>
  </si>
  <si>
    <t>Уменьшение &lt; 5 % - 0 баллов;
Уменьшение ≥ 5 % - 0,5 балла;
Уменьшение  ≥ 10 % - 1 балл</t>
  </si>
  <si>
    <t>Уменьшение &lt; 5 % - 0 баллов;
Уменьшение ≥ 5 % - 1,5 балла;
Уменьшение  ≥ 10 % - 3 балла</t>
  </si>
  <si>
    <t>Прирост &lt; 5 % - 0 баллов;
Прирост ≥ 5 % - 0,5 балла;
Прирост ≥ 10 % - 1 балл.</t>
  </si>
  <si>
    <t>Номер и наименование показателя результативности в соответствии с приказом МЗ РФ от 29.12.2020 № 1397н**</t>
  </si>
  <si>
    <r>
      <rPr>
        <b/>
        <sz val="9"/>
        <rFont val="Times New Roman"/>
        <family val="1"/>
        <charset val="204"/>
      </rPr>
      <t>Dprof =Pprof/((Pvs+Oz*k))×100,</t>
    </r>
    <r>
      <rPr>
        <sz val="9"/>
        <rFont val="Times New Roman"/>
        <family val="1"/>
        <charset val="204"/>
      </rPr>
      <t xml:space="preserve">
где:
</t>
    </r>
    <r>
      <rPr>
        <b/>
        <sz val="9"/>
        <rFont val="Times New Roman"/>
        <family val="1"/>
        <charset val="204"/>
      </rPr>
      <t>Dprof</t>
    </r>
    <r>
      <rPr>
        <sz val="9"/>
        <rFont val="Times New Roman"/>
        <family val="1"/>
        <charset val="204"/>
      </rPr>
      <t xml:space="preserve"> – доля врачебных посещений с профилактической целью за период, от общего числа посещений за период (включая посещения на дому), выраженное в процентах;
</t>
    </r>
    <r>
      <rPr>
        <b/>
        <sz val="9"/>
        <rFont val="Times New Roman"/>
        <family val="1"/>
        <charset val="204"/>
      </rPr>
      <t xml:space="preserve">Pprof </t>
    </r>
    <r>
      <rPr>
        <sz val="9"/>
        <rFont val="Times New Roman"/>
        <family val="1"/>
        <charset val="204"/>
      </rPr>
      <t xml:space="preserve">– число врачебных посещений с профилактической целью за период;
</t>
    </r>
    <r>
      <rPr>
        <b/>
        <sz val="9"/>
        <rFont val="Times New Roman"/>
        <family val="1"/>
        <charset val="204"/>
      </rPr>
      <t>Pvs</t>
    </r>
    <r>
      <rPr>
        <sz val="9"/>
        <rFont val="Times New Roman"/>
        <family val="1"/>
        <charset val="204"/>
      </rPr>
      <t xml:space="preserve"> – посещений за период (включая посещения на дому);
</t>
    </r>
    <r>
      <rPr>
        <b/>
        <sz val="9"/>
        <rFont val="Times New Roman"/>
        <family val="1"/>
        <charset val="204"/>
      </rPr>
      <t>Оz</t>
    </r>
    <r>
      <rPr>
        <sz val="9"/>
        <rFont val="Times New Roman"/>
        <family val="1"/>
        <charset val="204"/>
      </rPr>
      <t xml:space="preserve"> – общее число обращений за отчетный период;
</t>
    </r>
    <r>
      <rPr>
        <i/>
        <sz val="9"/>
        <rFont val="Times New Roman"/>
        <family val="1"/>
        <charset val="204"/>
      </rPr>
      <t xml:space="preserve">k </t>
    </r>
    <r>
      <rPr>
        <sz val="9"/>
        <rFont val="Times New Roman"/>
        <family val="1"/>
        <charset val="204"/>
      </rPr>
      <t>– коэффициент перевода обращений в посещения.</t>
    </r>
  </si>
  <si>
    <t>Показатель_1</t>
  </si>
  <si>
    <t>Показатель_2</t>
  </si>
  <si>
    <t>Фактически достигнутое занчение</t>
  </si>
  <si>
    <t>Dprof</t>
  </si>
  <si>
    <t>Pprof</t>
  </si>
  <si>
    <t>(Pvs+Oz*k)</t>
  </si>
  <si>
    <t>Баллы</t>
  </si>
  <si>
    <t>план</t>
  </si>
  <si>
    <t>факт</t>
  </si>
  <si>
    <t xml:space="preserve">
</t>
  </si>
  <si>
    <t>Прирост &lt; 5 % - 0 баллов;
Прирост ≥ 5 % - 1 балл;
Прирост ≥ 10 % - 2 балла</t>
  </si>
  <si>
    <t>Dбск</t>
  </si>
  <si>
    <t>BSKдисп</t>
  </si>
  <si>
    <t>BSKвп</t>
  </si>
  <si>
    <r>
      <rPr>
        <b/>
        <sz val="9"/>
        <rFont val="Times New Roman"/>
        <family val="1"/>
        <charset val="204"/>
      </rPr>
      <t>Dбск =BSKдисп/BSKвп×100</t>
    </r>
    <r>
      <rPr>
        <sz val="9"/>
        <rFont val="Times New Roman"/>
        <family val="1"/>
        <charset val="204"/>
      </rPr>
      <t xml:space="preserve">,
где:
</t>
    </r>
    <r>
      <rPr>
        <b/>
        <sz val="9"/>
        <rFont val="Times New Roman"/>
        <family val="1"/>
        <charset val="204"/>
      </rPr>
      <t>Dбск</t>
    </r>
    <r>
      <rPr>
        <sz val="9"/>
        <rFont val="Times New Roman"/>
        <family val="1"/>
        <charset val="204"/>
      </rPr>
      <t xml:space="preserve"> – доля взрослых пациентов с болезнями системы кровообращения, выявленными впервые при профилактических медицинских осмотрах и диспансеризации за период, от общего числа взрослых пациентов с болезнями системы кровообращения с впервые в жизни установленным диагнозом за период;
</t>
    </r>
    <r>
      <rPr>
        <b/>
        <sz val="9"/>
        <rFont val="Times New Roman"/>
        <family val="1"/>
        <charset val="204"/>
      </rPr>
      <t>BSKдисп</t>
    </r>
    <r>
      <rPr>
        <sz val="9"/>
        <rFont val="Times New Roman"/>
        <family val="1"/>
        <charset val="204"/>
      </rPr>
      <t xml:space="preserve"> – число взрослых пациентов с болезнями системы кровообращения, выявленными впервые при профилактических медицинских осмотрах и диспансеризации за период;
</t>
    </r>
    <r>
      <rPr>
        <b/>
        <sz val="9"/>
        <rFont val="Times New Roman"/>
        <family val="1"/>
        <charset val="204"/>
      </rPr>
      <t>BSKвп</t>
    </r>
    <r>
      <rPr>
        <sz val="9"/>
        <rFont val="Times New Roman"/>
        <family val="1"/>
        <charset val="204"/>
      </rPr>
      <t xml:space="preserve"> – общее число взрослых пациентов с болезнями системы кровообращения с впервые в жизни установленным диагнозом за период.</t>
    </r>
  </si>
  <si>
    <t>Dзно</t>
  </si>
  <si>
    <t>ZNOдисп</t>
  </si>
  <si>
    <t>ZNOвп</t>
  </si>
  <si>
    <r>
      <rPr>
        <b/>
        <sz val="9"/>
        <rFont val="Times New Roman"/>
        <family val="1"/>
        <charset val="204"/>
      </rPr>
      <t>Dзно =ZNOдисп/ZNOвп×100</t>
    </r>
    <r>
      <rPr>
        <sz val="9"/>
        <rFont val="Times New Roman"/>
        <family val="1"/>
        <charset val="204"/>
      </rPr>
      <t xml:space="preserve">,
где:
</t>
    </r>
    <r>
      <rPr>
        <b/>
        <sz val="9"/>
        <rFont val="Times New Roman"/>
        <family val="1"/>
        <charset val="204"/>
      </rPr>
      <t>Dзно</t>
    </r>
    <r>
      <rPr>
        <sz val="9"/>
        <rFont val="Times New Roman"/>
        <family val="1"/>
        <charset val="204"/>
      </rPr>
      <t xml:space="preserve"> – доля взрослых пациентов с установленным диагнозом злокачественное новообразование, выявленным впервые при профилактических медицинских осмотрах и диспансеризации за период, от общего числа взрослых пациентов с впервые в жизни установленным диагнозом злокачественное новообразование за период;
</t>
    </r>
    <r>
      <rPr>
        <b/>
        <sz val="9"/>
        <rFont val="Times New Roman"/>
        <family val="1"/>
        <charset val="204"/>
      </rPr>
      <t>ZNOдисп</t>
    </r>
    <r>
      <rPr>
        <sz val="9"/>
        <rFont val="Times New Roman"/>
        <family val="1"/>
        <charset val="204"/>
      </rPr>
      <t xml:space="preserve"> – число взрослых пациентов с установленным диагнозом злокачественное новообразование, выявленным впервые при профилактических медицинских осмотрах и диспансеризации за период;
</t>
    </r>
    <r>
      <rPr>
        <b/>
        <sz val="9"/>
        <rFont val="Times New Roman"/>
        <family val="1"/>
        <charset val="204"/>
      </rPr>
      <t>ZNOвп</t>
    </r>
    <r>
      <rPr>
        <sz val="9"/>
        <rFont val="Times New Roman"/>
        <family val="1"/>
        <charset val="204"/>
      </rPr>
      <t xml:space="preserve"> – общее число взрослых пациентов с впервые в жизни установленным диагнозом злокачественное новообразование за период.</t>
    </r>
  </si>
  <si>
    <t>Прирост &lt; 5 % - 0 баллов;
Прирост ≥ 5 % - 0,5 балла;
Прирост ≥ 10 % - 1 балл</t>
  </si>
  <si>
    <t>Hдисп</t>
  </si>
  <si>
    <t>Hвп</t>
  </si>
  <si>
    <t>Dхобл</t>
  </si>
  <si>
    <r>
      <rPr>
        <b/>
        <sz val="9"/>
        <rFont val="Times New Roman"/>
        <family val="1"/>
        <charset val="204"/>
      </rPr>
      <t>Dхобл =Hдисп/Hвп×100,</t>
    </r>
    <r>
      <rPr>
        <sz val="9"/>
        <rFont val="Times New Roman"/>
        <family val="1"/>
        <charset val="204"/>
      </rPr>
      <t xml:space="preserve">
где:
</t>
    </r>
    <r>
      <rPr>
        <b/>
        <sz val="9"/>
        <rFont val="Times New Roman"/>
        <family val="1"/>
        <charset val="204"/>
      </rPr>
      <t xml:space="preserve">Dхобл </t>
    </r>
    <r>
      <rPr>
        <sz val="9"/>
        <rFont val="Times New Roman"/>
        <family val="1"/>
        <charset val="204"/>
      </rPr>
      <t xml:space="preserve">– доля взрослых пациентов с установленным диагнозом хроническая обструктивная болезнь легких, выявленным впервые при профилактических медицинских осмотрах и диспансеризации за период, от общего числа взрослых пациентов с впервые в жизни установленным диагнозом хроническая обструктивная легочная болезнь за период;
</t>
    </r>
    <r>
      <rPr>
        <b/>
        <sz val="9"/>
        <rFont val="Times New Roman"/>
        <family val="1"/>
        <charset val="204"/>
      </rPr>
      <t>Hдисп</t>
    </r>
    <r>
      <rPr>
        <sz val="9"/>
        <rFont val="Times New Roman"/>
        <family val="1"/>
        <charset val="204"/>
      </rPr>
      <t xml:space="preserve"> – число взрослых пациентов с установленным диагнозом хроническая обструктивная болезнь легких, выявленным впервые при профилактических медицинских осмотрах и диспансеризации за период;
</t>
    </r>
    <r>
      <rPr>
        <b/>
        <sz val="9"/>
        <rFont val="Times New Roman"/>
        <family val="1"/>
        <charset val="204"/>
      </rPr>
      <t>Hвп</t>
    </r>
    <r>
      <rPr>
        <sz val="9"/>
        <rFont val="Times New Roman"/>
        <family val="1"/>
        <charset val="204"/>
      </rPr>
      <t xml:space="preserve"> – общее число взрослых пациентов с впервые в жизни установленным диагнозом хроническая обструктивная легочная болезнь за период.</t>
    </r>
  </si>
  <si>
    <t>Dсд</t>
  </si>
  <si>
    <t>Sdдисп</t>
  </si>
  <si>
    <t>SDвп</t>
  </si>
  <si>
    <r>
      <rPr>
        <b/>
        <sz val="9"/>
        <rFont val="Times New Roman"/>
        <family val="1"/>
        <charset val="204"/>
      </rPr>
      <t>Dсд =SDдисп/SDвп×100,</t>
    </r>
    <r>
      <rPr>
        <sz val="9"/>
        <rFont val="Times New Roman"/>
        <family val="1"/>
        <charset val="204"/>
      </rPr>
      <t xml:space="preserve">
где:
</t>
    </r>
    <r>
      <rPr>
        <b/>
        <sz val="9"/>
        <rFont val="Times New Roman"/>
        <family val="1"/>
        <charset val="204"/>
      </rPr>
      <t>Dсд</t>
    </r>
    <r>
      <rPr>
        <sz val="9"/>
        <rFont val="Times New Roman"/>
        <family val="1"/>
        <charset val="204"/>
      </rPr>
      <t xml:space="preserve"> – доля взрослых пациентов с установленным диагнозом сахарный диабет, выявленным впервые при профилактических медицинских осмотрах и диспансеризации за период, от общего числа взрослых пациентов с впервые в жизни установленным диагнозом сахарный диабет за период;
</t>
    </r>
    <r>
      <rPr>
        <b/>
        <sz val="9"/>
        <rFont val="Times New Roman"/>
        <family val="1"/>
        <charset val="204"/>
      </rPr>
      <t>SDдисп</t>
    </r>
    <r>
      <rPr>
        <sz val="9"/>
        <rFont val="Times New Roman"/>
        <family val="1"/>
        <charset val="204"/>
      </rPr>
      <t xml:space="preserve"> – число взрослых пациентов с установленным диагнозом сахарный диабет, выявленным впервые при профилактических медицинских осмотрах и диспансеризации за период;
</t>
    </r>
    <r>
      <rPr>
        <b/>
        <sz val="9"/>
        <rFont val="Times New Roman"/>
        <family val="1"/>
        <charset val="204"/>
      </rPr>
      <t>SDвп</t>
    </r>
    <r>
      <rPr>
        <sz val="9"/>
        <rFont val="Times New Roman"/>
        <family val="1"/>
        <charset val="204"/>
      </rPr>
      <t xml:space="preserve"> – общее число взрослых пациентов с впервые в жизни установленным диагнозом сахарный диабет за период.</t>
    </r>
  </si>
  <si>
    <r>
      <rPr>
        <b/>
        <sz val="9"/>
        <rFont val="Times New Roman"/>
        <family val="1"/>
        <charset val="204"/>
      </rPr>
      <t xml:space="preserve">Vvэпид =Fvэпид/Pvэпид×100,
</t>
    </r>
    <r>
      <rPr>
        <sz val="9"/>
        <rFont val="Times New Roman"/>
        <family val="1"/>
        <charset val="204"/>
      </rPr>
      <t xml:space="preserve">где:
</t>
    </r>
    <r>
      <rPr>
        <b/>
        <sz val="9"/>
        <rFont val="Times New Roman"/>
        <family val="1"/>
        <charset val="204"/>
      </rPr>
      <t>Vvэпид</t>
    </r>
    <r>
      <rPr>
        <sz val="9"/>
        <rFont val="Times New Roman"/>
        <family val="1"/>
        <charset val="204"/>
      </rPr>
      <t xml:space="preserve"> – процент выполнения плана вакцинации взрослых граждан по эпидемиологическим показаниям за период (коронавирусная инфекция COVID-19);Fvэпид – фактическое число взрослых граждан, вакцинированных от коронавирусной инфекции COVID-19 в отчетном периоде;
</t>
    </r>
    <r>
      <rPr>
        <b/>
        <sz val="9"/>
        <rFont val="Times New Roman"/>
        <family val="1"/>
        <charset val="204"/>
      </rPr>
      <t>Pvэпид</t>
    </r>
    <r>
      <rPr>
        <sz val="9"/>
        <rFont val="Times New Roman"/>
        <family val="1"/>
        <charset val="204"/>
      </rPr>
      <t xml:space="preserve"> – число граждан, подлежащих. вакцинации по эпидемиологическим показаниям за период (коронавирусная инфекция COVID-19)</t>
    </r>
  </si>
  <si>
    <t>Fvэпид</t>
  </si>
  <si>
    <t>Pvэпид</t>
  </si>
  <si>
    <t>Vvэпид</t>
  </si>
  <si>
    <r>
      <rPr>
        <b/>
        <sz val="9"/>
        <rFont val="Times New Roman"/>
        <family val="1"/>
        <charset val="204"/>
      </rPr>
      <t>DNриск =Rдн/Rвп×100,</t>
    </r>
    <r>
      <rPr>
        <sz val="9"/>
        <rFont val="Times New Roman"/>
        <family val="1"/>
        <charset val="204"/>
      </rPr>
      <t xml:space="preserve">
где:
</t>
    </r>
    <r>
      <rPr>
        <b/>
        <sz val="9"/>
        <rFont val="Times New Roman"/>
        <family val="1"/>
        <charset val="204"/>
      </rPr>
      <t>DNриск</t>
    </r>
    <r>
      <rPr>
        <sz val="9"/>
        <rFont val="Times New Roman"/>
        <family val="1"/>
        <charset val="204"/>
      </rPr>
      <t xml:space="preserve"> – доля взрослых пациентов с болезнями системы кровообращения*, имеющих высокий риск преждевременной смерти, состоящих под диспансерным наблюдением, от общего числа взрослых пациентов с болезнями системы кровообращения*, имеющих высокий риск преждевременной смерти, за период;
</t>
    </r>
    <r>
      <rPr>
        <b/>
        <sz val="9"/>
        <rFont val="Times New Roman"/>
        <family val="1"/>
        <charset val="204"/>
      </rPr>
      <t xml:space="preserve">Rдн </t>
    </r>
    <r>
      <rPr>
        <sz val="9"/>
        <rFont val="Times New Roman"/>
        <family val="1"/>
        <charset val="204"/>
      </rPr>
      <t xml:space="preserve">– число взрослых пациентов с болезнями системы кровообращения*, имеющих высокий риск преждевременной смерти, состоящих под диспансерным наблюдением;
</t>
    </r>
    <r>
      <rPr>
        <b/>
        <sz val="9"/>
        <rFont val="Times New Roman"/>
        <family val="1"/>
        <charset val="204"/>
      </rPr>
      <t>Rвп</t>
    </r>
    <r>
      <rPr>
        <sz val="9"/>
        <rFont val="Times New Roman"/>
        <family val="1"/>
        <charset val="204"/>
      </rPr>
      <t xml:space="preserve"> – общее числа взрослых пациентов с болезнями системы кровообращения*, имеющих высокий риск преждевременной смерти, обратившихся за медицинской помошью за период.</t>
    </r>
  </si>
  <si>
    <t>Dnриск</t>
  </si>
  <si>
    <t xml:space="preserve">Rдн </t>
  </si>
  <si>
    <t>Rвп</t>
  </si>
  <si>
    <t>Sриск</t>
  </si>
  <si>
    <t xml:space="preserve">Vриск </t>
  </si>
  <si>
    <r>
      <rPr>
        <b/>
        <sz val="9"/>
        <rFont val="Times New Roman"/>
        <family val="1"/>
        <charset val="204"/>
      </rPr>
      <t>Sриск =Vриск/Dриск×100,</t>
    </r>
    <r>
      <rPr>
        <sz val="9"/>
        <rFont val="Times New Roman"/>
        <family val="1"/>
        <charset val="204"/>
      </rPr>
      <t xml:space="preserve">
где:
</t>
    </r>
    <r>
      <rPr>
        <b/>
        <sz val="9"/>
        <rFont val="Times New Roman"/>
        <family val="1"/>
        <charset val="204"/>
      </rPr>
      <t>Sриск</t>
    </r>
    <r>
      <rPr>
        <sz val="9"/>
        <rFont val="Times New Roman"/>
        <family val="1"/>
        <charset val="204"/>
      </rPr>
      <t xml:space="preserve"> – число взрослых пациентов с болезнями системы кровообращения*, имеющих высокий риск преждевременной смерти, которым за период оказана медицинская помощь в неотложной форме и (или) скорая медицинская помощь, от общего числа взрослых пациентов с болезнями системы кровообращения*, имеющих высокий риск преждевременной смерти, за период;
</t>
    </r>
    <r>
      <rPr>
        <b/>
        <sz val="9"/>
        <rFont val="Times New Roman"/>
        <family val="1"/>
        <charset val="204"/>
      </rPr>
      <t xml:space="preserve">Vриск </t>
    </r>
    <r>
      <rPr>
        <sz val="9"/>
        <rFont val="Times New Roman"/>
        <family val="1"/>
        <charset val="204"/>
      </rPr>
      <t xml:space="preserve">– число взрослых пациентов с болезнями системы кровообращения*, имеющих высокий риск преждевременной смерти, которым за период оказана медицинская помощь в неотложной форме и (или) скорая медицинская помощь по поводу болезней системы кровообращения*, приводящих к высокому риску преждевременной смертности;
</t>
    </r>
    <r>
      <rPr>
        <b/>
        <sz val="9"/>
        <rFont val="Times New Roman"/>
        <family val="1"/>
        <charset val="204"/>
      </rPr>
      <t>Dриск</t>
    </r>
    <r>
      <rPr>
        <sz val="9"/>
        <rFont val="Times New Roman"/>
        <family val="1"/>
        <charset val="204"/>
      </rPr>
      <t xml:space="preserve"> – общее число взрослых пациентов с болезнями системы кровообращения*, имеющих высокий риск преждевременной смерти, обратившихся за медицинской помощью за период.</t>
    </r>
  </si>
  <si>
    <t>Dриск</t>
  </si>
  <si>
    <r>
      <rPr>
        <b/>
        <sz val="9"/>
        <rFont val="Times New Roman"/>
        <family val="1"/>
        <charset val="204"/>
      </rPr>
      <t>DNбск =BSKдн/BSKвп×100</t>
    </r>
    <r>
      <rPr>
        <sz val="9"/>
        <rFont val="Times New Roman"/>
        <family val="1"/>
        <charset val="204"/>
      </rPr>
      <t xml:space="preserve">,
где:
</t>
    </r>
    <r>
      <rPr>
        <b/>
        <sz val="9"/>
        <rFont val="Times New Roman"/>
        <family val="1"/>
        <charset val="204"/>
      </rPr>
      <t>DNбск</t>
    </r>
    <r>
      <rPr>
        <sz val="9"/>
        <rFont val="Times New Roman"/>
        <family val="1"/>
        <charset val="204"/>
      </rPr>
      <t xml:space="preserve"> – доля взрослых пациентов с болезнями системы кровообращения, в отношении которых установлено диспансерное наблюдение за период, от общего числа взрослых пациентов с впервые в жизни установленным диагнозом болезни системы кровообращения за период;
</t>
    </r>
    <r>
      <rPr>
        <b/>
        <sz val="9"/>
        <rFont val="Times New Roman"/>
        <family val="1"/>
        <charset val="204"/>
      </rPr>
      <t>BSKдн</t>
    </r>
    <r>
      <rPr>
        <sz val="9"/>
        <rFont val="Times New Roman"/>
        <family val="1"/>
        <charset val="204"/>
      </rPr>
      <t xml:space="preserve"> – число взрослых пациентов с болезнями системы кровообращения, в отношении которых установлено диспансерное наблюдение за период;
</t>
    </r>
    <r>
      <rPr>
        <b/>
        <sz val="9"/>
        <rFont val="Times New Roman"/>
        <family val="1"/>
        <charset val="204"/>
      </rPr>
      <t>BSKвп</t>
    </r>
    <r>
      <rPr>
        <sz val="9"/>
        <rFont val="Times New Roman"/>
        <family val="1"/>
        <charset val="204"/>
      </rPr>
      <t xml:space="preserve"> – общее число взрослых пациентов с впервые в жизни установленным диагнозом болезни системы кровообращения за период.</t>
    </r>
  </si>
  <si>
    <t>DNбск</t>
  </si>
  <si>
    <t>BSKдн</t>
  </si>
  <si>
    <t>95%                    (100% плана или более)</t>
  </si>
  <si>
    <t>80%                    (100% плана или более)</t>
  </si>
  <si>
    <r>
      <rPr>
        <b/>
        <sz val="9"/>
        <rFont val="Times New Roman"/>
        <family val="1"/>
        <charset val="204"/>
      </rPr>
      <t>DNхобл =Hдн/Hвп×100,</t>
    </r>
    <r>
      <rPr>
        <sz val="9"/>
        <rFont val="Times New Roman"/>
        <family val="1"/>
        <charset val="204"/>
      </rPr>
      <t xml:space="preserve">
где:
</t>
    </r>
    <r>
      <rPr>
        <b/>
        <sz val="9"/>
        <rFont val="Times New Roman"/>
        <family val="1"/>
        <charset val="204"/>
      </rPr>
      <t>DNхобл</t>
    </r>
    <r>
      <rPr>
        <sz val="9"/>
        <rFont val="Times New Roman"/>
        <family val="1"/>
        <charset val="204"/>
      </rPr>
      <t xml:space="preserve"> – доля взрослых пациентов с установленным диагнозом хроническая обструктивная болезнь легких, в отношении которых установлено диспансерное наблюдение за период, от общего числа взрослых пациентов с впервые в жизни установленным диагнозом хроническая обструктивная болезнь легких за период;
</t>
    </r>
    <r>
      <rPr>
        <b/>
        <sz val="9"/>
        <rFont val="Times New Roman"/>
        <family val="1"/>
        <charset val="204"/>
      </rPr>
      <t>Hдн</t>
    </r>
    <r>
      <rPr>
        <sz val="9"/>
        <rFont val="Times New Roman"/>
        <family val="1"/>
        <charset val="204"/>
      </rPr>
      <t xml:space="preserve"> – число взрослых пациентов с установленным диагнозом хроническая обструктивная болезнь легких, в отношении которых установлено диспансерное наблюдение за период;
</t>
    </r>
    <r>
      <rPr>
        <b/>
        <sz val="9"/>
        <rFont val="Times New Roman"/>
        <family val="1"/>
        <charset val="204"/>
      </rPr>
      <t>Hвп</t>
    </r>
    <r>
      <rPr>
        <sz val="9"/>
        <rFont val="Times New Roman"/>
        <family val="1"/>
        <charset val="204"/>
      </rPr>
      <t xml:space="preserve"> – общее число взрослых пациентов с впервые в жизни установленным диагнозом хроническая обструктивная болезнь легких за период. </t>
    </r>
  </si>
  <si>
    <t>Dnхобл</t>
  </si>
  <si>
    <t>Hдн</t>
  </si>
  <si>
    <r>
      <rPr>
        <b/>
        <sz val="9"/>
        <rFont val="Times New Roman"/>
        <family val="1"/>
        <charset val="204"/>
      </rPr>
      <t>DNсд =SDдн/SDвп×100,</t>
    </r>
    <r>
      <rPr>
        <sz val="9"/>
        <rFont val="Times New Roman"/>
        <family val="1"/>
        <charset val="204"/>
      </rPr>
      <t xml:space="preserve">
где:
</t>
    </r>
    <r>
      <rPr>
        <b/>
        <sz val="9"/>
        <rFont val="Times New Roman"/>
        <family val="1"/>
        <charset val="204"/>
      </rPr>
      <t>DNсд</t>
    </r>
    <r>
      <rPr>
        <sz val="9"/>
        <rFont val="Times New Roman"/>
        <family val="1"/>
        <charset val="204"/>
      </rPr>
      <t xml:space="preserve"> – доля взрослых пациентов с установленным диагнозом сахарный диабет, в отношении которых установлено диспансерное наблюдение за период, от общего числа взрослых пациентов с впервые в жизни установленным диагнозом сахарный диабет за период;
</t>
    </r>
    <r>
      <rPr>
        <b/>
        <sz val="9"/>
        <rFont val="Times New Roman"/>
        <family val="1"/>
        <charset val="204"/>
      </rPr>
      <t>SDдн</t>
    </r>
    <r>
      <rPr>
        <sz val="9"/>
        <rFont val="Times New Roman"/>
        <family val="1"/>
        <charset val="204"/>
      </rPr>
      <t xml:space="preserve"> – число взрослых пациентов с установленным диагнозом сахарный диабет, в отношении которых установлено диспансерное наблюдение за период;
</t>
    </r>
    <r>
      <rPr>
        <b/>
        <sz val="9"/>
        <rFont val="Times New Roman"/>
        <family val="1"/>
        <charset val="204"/>
      </rPr>
      <t>SDвп</t>
    </r>
    <r>
      <rPr>
        <sz val="9"/>
        <rFont val="Times New Roman"/>
        <family val="1"/>
        <charset val="204"/>
      </rPr>
      <t xml:space="preserve"> – общее число взрослых пациентов с впервые в жизни установленным диагнозом сахарный диабет за период.</t>
    </r>
  </si>
  <si>
    <t>DNсд</t>
  </si>
  <si>
    <t xml:space="preserve">SDдн </t>
  </si>
  <si>
    <r>
      <rPr>
        <b/>
        <sz val="9"/>
        <rFont val="Times New Roman"/>
        <family val="1"/>
        <charset val="204"/>
      </rPr>
      <t>Hвсего =Oвсего/Dnвсего×100</t>
    </r>
    <r>
      <rPr>
        <sz val="9"/>
        <rFont val="Times New Roman"/>
        <family val="1"/>
        <charset val="204"/>
      </rPr>
      <t xml:space="preserve">,
где:
</t>
    </r>
    <r>
      <rPr>
        <b/>
        <sz val="9"/>
        <rFont val="Times New Roman"/>
        <family val="1"/>
        <charset val="204"/>
      </rPr>
      <t>Hвсего</t>
    </r>
    <r>
      <rPr>
        <sz val="9"/>
        <rFont val="Times New Roman"/>
        <family val="1"/>
        <charset val="204"/>
      </rPr>
      <t xml:space="preserve"> – доля взрослых пациентов, госпитализированных за период по экстренным показаниям в связи с обострением (декомпенсацией) состояний, по поводу которых пациент находится под диспансерным наблюдением, от общего числа взрослых пациентов, находящихся под диспансерным наблюдением за период;
</t>
    </r>
    <r>
      <rPr>
        <b/>
        <sz val="9"/>
        <rFont val="Times New Roman"/>
        <family val="1"/>
        <charset val="204"/>
      </rPr>
      <t>Oвсего</t>
    </r>
    <r>
      <rPr>
        <sz val="9"/>
        <rFont val="Times New Roman"/>
        <family val="1"/>
        <charset val="204"/>
      </rPr>
      <t xml:space="preserve"> – число взрослых пациентов, госпитализированных за период по экстренным показаниям в связи с обострением (декомпенсацией) состояний, по поводу которых пациент находится под диспансерным наблюдением;
</t>
    </r>
    <r>
      <rPr>
        <b/>
        <sz val="9"/>
        <rFont val="Times New Roman"/>
        <family val="1"/>
        <charset val="204"/>
      </rPr>
      <t xml:space="preserve">Dnвсего </t>
    </r>
    <r>
      <rPr>
        <sz val="9"/>
        <rFont val="Times New Roman"/>
        <family val="1"/>
        <charset val="204"/>
      </rPr>
      <t>– общее число взрослых пациентов, находящихся под диспансерным наблюдением за период.</t>
    </r>
  </si>
  <si>
    <t xml:space="preserve">Hвсего </t>
  </si>
  <si>
    <t>Oвсего</t>
  </si>
  <si>
    <t>Dnвсего</t>
  </si>
  <si>
    <r>
      <rPr>
        <b/>
        <sz val="9"/>
        <rFont val="Times New Roman"/>
        <family val="1"/>
        <charset val="204"/>
      </rPr>
      <t>Pбск =PHбск/Hбск×100,</t>
    </r>
    <r>
      <rPr>
        <sz val="9"/>
        <rFont val="Times New Roman"/>
        <family val="1"/>
        <charset val="204"/>
      </rPr>
      <t xml:space="preserve">
где:
</t>
    </r>
    <r>
      <rPr>
        <b/>
        <sz val="9"/>
        <rFont val="Times New Roman"/>
        <family val="1"/>
        <charset val="204"/>
      </rPr>
      <t>Pбск</t>
    </r>
    <r>
      <rPr>
        <sz val="9"/>
        <rFont val="Times New Roman"/>
        <family val="1"/>
        <charset val="204"/>
      </rPr>
      <t xml:space="preserve"> – доля взрослых пациентов, повторно госпитализированных за период по причине заболеваний сердечно-сосудистой системы или их осложнений в течение года с момента предыдущей госпитализации, от общего числа взрослых пациентов, госпитализированных за период по причине заболеваний сердечно-сосудистой системы или их осложнений;
</t>
    </r>
    <r>
      <rPr>
        <b/>
        <sz val="9"/>
        <rFont val="Times New Roman"/>
        <family val="1"/>
        <charset val="204"/>
      </rPr>
      <t>PHбск</t>
    </r>
    <r>
      <rPr>
        <sz val="9"/>
        <rFont val="Times New Roman"/>
        <family val="1"/>
        <charset val="204"/>
      </rPr>
      <t xml:space="preserve"> – число взрослых пациентов, повторно госпитализированных за период по причине заболеваний сердечно-сосудистой системы или их осложнений в течение года с момента предыдущей госпитализации;
</t>
    </r>
    <r>
      <rPr>
        <b/>
        <sz val="9"/>
        <rFont val="Times New Roman"/>
        <family val="1"/>
        <charset val="204"/>
      </rPr>
      <t>Hбск</t>
    </r>
    <r>
      <rPr>
        <sz val="9"/>
        <rFont val="Times New Roman"/>
        <family val="1"/>
        <charset val="204"/>
      </rPr>
      <t xml:space="preserve"> – общее число взрослых пациентов, госпитализированных за период по причине заболеваний сердечно-сосудистой системы или их осложнений.</t>
    </r>
  </si>
  <si>
    <t>Pбск</t>
  </si>
  <si>
    <t xml:space="preserve">PHбск </t>
  </si>
  <si>
    <t>SD</t>
  </si>
  <si>
    <t>Osl</t>
  </si>
  <si>
    <t>DS</t>
  </si>
  <si>
    <r>
      <rPr>
        <b/>
        <sz val="9"/>
        <rFont val="Times New Roman"/>
        <family val="1"/>
        <charset val="204"/>
      </rPr>
      <t>DS =Osl/SD×100</t>
    </r>
    <r>
      <rPr>
        <sz val="9"/>
        <rFont val="Times New Roman"/>
        <family val="1"/>
        <charset val="204"/>
      </rPr>
      <t xml:space="preserve">,
где:
</t>
    </r>
    <r>
      <rPr>
        <b/>
        <sz val="9"/>
        <rFont val="Times New Roman"/>
        <family val="1"/>
        <charset val="204"/>
      </rPr>
      <t>DS</t>
    </r>
    <r>
      <rPr>
        <sz val="9"/>
        <rFont val="Times New Roman"/>
        <family val="1"/>
        <charset val="204"/>
      </rPr>
      <t xml:space="preserve"> – доля взрослых пациентов, находящихся под диспансерным наблюдением по поводу сахарного диабета, у которых впервые зарегистрированы осложнения за период (диабетическая ретинопатия, диабетическая стопа), от общего числа взрослых пациентов, находящихся под диспансерным наблюдением по поводу сахарного диабета за период;
</t>
    </r>
    <r>
      <rPr>
        <b/>
        <sz val="9"/>
        <rFont val="Times New Roman"/>
        <family val="1"/>
        <charset val="204"/>
      </rPr>
      <t xml:space="preserve">Osl </t>
    </r>
    <r>
      <rPr>
        <sz val="9"/>
        <rFont val="Times New Roman"/>
        <family val="1"/>
        <charset val="204"/>
      </rPr>
      <t xml:space="preserve">– число взрослых пациентов, находящихся под диспансерным наблюдением по поводу сахарного диабета, у которых впервые зарегистрированы осложнения за период (диабетическая ретинопатия, диабетическая стопа);
</t>
    </r>
    <r>
      <rPr>
        <b/>
        <sz val="9"/>
        <rFont val="Times New Roman"/>
        <family val="1"/>
        <charset val="204"/>
      </rPr>
      <t>SD</t>
    </r>
    <r>
      <rPr>
        <sz val="9"/>
        <rFont val="Times New Roman"/>
        <family val="1"/>
        <charset val="204"/>
      </rPr>
      <t xml:space="preserve"> – общее число взрослых пациентов, находящихся под диспансерным наблюдением по поводу сахарного диабета за период.</t>
    </r>
  </si>
  <si>
    <r>
      <rPr>
        <b/>
        <sz val="9"/>
        <rFont val="Times New Roman"/>
        <family val="1"/>
        <charset val="204"/>
      </rPr>
      <t>Dth 30-69 =(D 30-69)/(Nas 30-69)×1000</t>
    </r>
    <r>
      <rPr>
        <sz val="9"/>
        <rFont val="Times New Roman"/>
        <family val="1"/>
        <charset val="204"/>
      </rPr>
      <t xml:space="preserve"> ,
</t>
    </r>
    <r>
      <rPr>
        <b/>
        <sz val="9"/>
        <rFont val="Times New Roman"/>
        <family val="1"/>
        <charset val="204"/>
      </rPr>
      <t>где:
Dth 30-69</t>
    </r>
    <r>
      <rPr>
        <sz val="9"/>
        <rFont val="Times New Roman"/>
        <family val="1"/>
        <charset val="204"/>
      </rPr>
      <t xml:space="preserve"> – смертность прикрепленного населения в возрасте от 30 до 69;
</t>
    </r>
    <r>
      <rPr>
        <b/>
        <sz val="9"/>
        <rFont val="Times New Roman"/>
        <family val="1"/>
        <charset val="204"/>
      </rPr>
      <t xml:space="preserve">D 30-69 </t>
    </r>
    <r>
      <rPr>
        <sz val="9"/>
        <rFont val="Times New Roman"/>
        <family val="1"/>
        <charset val="204"/>
      </rPr>
      <t xml:space="preserve">– число умерших в возрасте от 30 до 69 лет из числа прикрепленного населения за период;
</t>
    </r>
    <r>
      <rPr>
        <b/>
        <sz val="9"/>
        <rFont val="Times New Roman"/>
        <family val="1"/>
        <charset val="204"/>
      </rPr>
      <t>Nas 30-69</t>
    </r>
    <r>
      <rPr>
        <sz val="9"/>
        <rFont val="Times New Roman"/>
        <family val="1"/>
        <charset val="204"/>
      </rPr>
      <t xml:space="preserve"> – численность прикрепленного населения в возрасте от 30 до 69 лет за период.</t>
    </r>
  </si>
  <si>
    <t xml:space="preserve">Dth 30-69 </t>
  </si>
  <si>
    <t>D 30-69</t>
  </si>
  <si>
    <t>Nas 30-69</t>
  </si>
  <si>
    <t>L</t>
  </si>
  <si>
    <t>D</t>
  </si>
  <si>
    <t>DN</t>
  </si>
  <si>
    <r>
      <rPr>
        <b/>
        <sz val="9"/>
        <rFont val="Times New Roman"/>
        <family val="1"/>
        <charset val="204"/>
      </rPr>
      <t>L =D/DN×100</t>
    </r>
    <r>
      <rPr>
        <sz val="9"/>
        <rFont val="Times New Roman"/>
        <family val="1"/>
        <charset val="204"/>
      </rPr>
      <t xml:space="preserve"> ,
где:
</t>
    </r>
    <r>
      <rPr>
        <b/>
        <sz val="9"/>
        <rFont val="Times New Roman"/>
        <family val="1"/>
        <charset val="204"/>
      </rPr>
      <t>L</t>
    </r>
    <r>
      <rPr>
        <sz val="9"/>
        <rFont val="Times New Roman"/>
        <family val="1"/>
        <charset val="204"/>
      </rPr>
      <t xml:space="preserve"> – число умерших за период, находящихся под диспансерным наблюдением, от общего числа взрослых пациентов, находящихся под диспансерным наблюдением
 </t>
    </r>
    <r>
      <rPr>
        <b/>
        <sz val="9"/>
        <rFont val="Times New Roman"/>
        <family val="1"/>
        <charset val="204"/>
      </rPr>
      <t>D</t>
    </r>
    <r>
      <rPr>
        <sz val="9"/>
        <rFont val="Times New Roman"/>
        <family val="1"/>
        <charset val="204"/>
      </rPr>
      <t xml:space="preserve"> – число умерших за период, находящихся под диспансерным наблюдением;
</t>
    </r>
    <r>
      <rPr>
        <b/>
        <sz val="9"/>
        <rFont val="Times New Roman"/>
        <family val="1"/>
        <charset val="204"/>
      </rPr>
      <t>DN</t>
    </r>
    <r>
      <rPr>
        <sz val="9"/>
        <rFont val="Times New Roman"/>
        <family val="1"/>
        <charset val="204"/>
      </rPr>
      <t xml:space="preserve"> – общее число взрослых пациентов, находящихся под диспансерным наблюдением за период</t>
    </r>
  </si>
  <si>
    <r>
      <rPr>
        <b/>
        <sz val="9"/>
        <rFont val="Times New Roman"/>
        <family val="1"/>
        <charset val="204"/>
      </rPr>
      <t>Vdнац =Fdнац/Pdнац×100</t>
    </r>
    <r>
      <rPr>
        <sz val="9"/>
        <rFont val="Times New Roman"/>
        <family val="1"/>
        <charset val="204"/>
      </rPr>
      <t xml:space="preserve">,
где:
</t>
    </r>
    <r>
      <rPr>
        <b/>
        <sz val="9"/>
        <rFont val="Times New Roman"/>
        <family val="1"/>
        <charset val="204"/>
      </rPr>
      <t xml:space="preserve">Vdнац </t>
    </r>
    <r>
      <rPr>
        <sz val="9"/>
        <rFont val="Times New Roman"/>
        <family val="1"/>
        <charset val="204"/>
      </rPr>
      <t xml:space="preserve">– процент охвата вакцинацией детей в рамках Национального календаря прививок в отчетном периоде;
</t>
    </r>
    <r>
      <rPr>
        <b/>
        <sz val="9"/>
        <rFont val="Times New Roman"/>
        <family val="1"/>
        <charset val="204"/>
      </rPr>
      <t>Fdнац</t>
    </r>
    <r>
      <rPr>
        <sz val="9"/>
        <rFont val="Times New Roman"/>
        <family val="1"/>
        <charset val="204"/>
      </rPr>
      <t xml:space="preserve"> – фактическое число вакцинированных детей в рамках Национального календаря прививок в отчетном периоде;
</t>
    </r>
    <r>
      <rPr>
        <b/>
        <sz val="9"/>
        <rFont val="Times New Roman"/>
        <family val="1"/>
        <charset val="204"/>
      </rPr>
      <t>Pdнац</t>
    </r>
    <r>
      <rPr>
        <sz val="9"/>
        <rFont val="Times New Roman"/>
        <family val="1"/>
        <charset val="204"/>
      </rPr>
      <t xml:space="preserve"> – число детей соответствующего возраста (согласно Национальному календарю прививок) на начало отчетного периода.</t>
    </r>
  </si>
  <si>
    <t xml:space="preserve">Vdнац </t>
  </si>
  <si>
    <t>Fdнац</t>
  </si>
  <si>
    <t>Pdнац</t>
  </si>
  <si>
    <t>70%                                              (100 % от числа подлежащих диспансерному наблюдению)</t>
  </si>
  <si>
    <r>
      <rPr>
        <b/>
        <sz val="9"/>
        <rFont val="Times New Roman"/>
        <family val="1"/>
        <charset val="204"/>
      </rPr>
      <t>Ddkms =Cdkms/Cpkms×100</t>
    </r>
    <r>
      <rPr>
        <sz val="9"/>
        <rFont val="Times New Roman"/>
        <family val="1"/>
        <charset val="204"/>
      </rPr>
      <t xml:space="preserve">,
где:
</t>
    </r>
    <r>
      <rPr>
        <b/>
        <sz val="9"/>
        <rFont val="Times New Roman"/>
        <family val="1"/>
        <charset val="204"/>
      </rPr>
      <t>Ddkms</t>
    </r>
    <r>
      <rPr>
        <sz val="9"/>
        <rFont val="Times New Roman"/>
        <family val="1"/>
        <charset val="204"/>
      </rPr>
      <t xml:space="preserve"> - доля детей, в отношении которых установлено диспансерное наблюдение по поводу болезней костно-мышечной системы и соединительной ткани за период, от общего числа детей с впервые в жизни установленными диагнозами болезней костно-мышечной системы и соединительной ткани за период;
</t>
    </r>
    <r>
      <rPr>
        <b/>
        <sz val="9"/>
        <rFont val="Times New Roman"/>
        <family val="1"/>
        <charset val="204"/>
      </rPr>
      <t>Cdkms</t>
    </r>
    <r>
      <rPr>
        <sz val="9"/>
        <rFont val="Times New Roman"/>
        <family val="1"/>
        <charset val="204"/>
      </rPr>
      <t xml:space="preserve"> - число детей, в отношении которых установлено диспансерное наблюдение по поводу болезней костно-мышечной системы и соединительной ткани за период;
</t>
    </r>
    <r>
      <rPr>
        <b/>
        <sz val="9"/>
        <rFont val="Times New Roman"/>
        <family val="1"/>
        <charset val="204"/>
      </rPr>
      <t>Cpkms</t>
    </r>
    <r>
      <rPr>
        <sz val="9"/>
        <rFont val="Times New Roman"/>
        <family val="1"/>
        <charset val="204"/>
      </rPr>
      <t xml:space="preserve"> - общее число детей с впервые в жизни установленными диагнозами болезней костно-мышечной системы и соединительной ткани за период.</t>
    </r>
  </si>
  <si>
    <t xml:space="preserve">Ddkms </t>
  </si>
  <si>
    <t xml:space="preserve">Cpkms </t>
  </si>
  <si>
    <t>Cdkms</t>
  </si>
  <si>
    <r>
      <rPr>
        <b/>
        <sz val="9"/>
        <rFont val="Times New Roman"/>
        <family val="1"/>
        <charset val="204"/>
      </rPr>
      <t>Ddgl =Cdgl/Cpgl×1</t>
    </r>
    <r>
      <rPr>
        <sz val="9"/>
        <rFont val="Times New Roman"/>
        <family val="1"/>
        <charset val="204"/>
      </rPr>
      <t xml:space="preserve">00,
где:
</t>
    </r>
    <r>
      <rPr>
        <b/>
        <sz val="9"/>
        <rFont val="Times New Roman"/>
        <family val="1"/>
        <charset val="204"/>
      </rPr>
      <t xml:space="preserve">Ddgl </t>
    </r>
    <r>
      <rPr>
        <sz val="9"/>
        <rFont val="Times New Roman"/>
        <family val="1"/>
        <charset val="204"/>
      </rPr>
      <t xml:space="preserve">- доля детей, в отношении которых установлено диспансерное наблюдение по поводу болезней глаза и его придаточного аппарата за период, от общего числа детей с впервые в жизни установленными диагнозами болезней глаза и его придаточного аппарата за период;
 </t>
    </r>
    <r>
      <rPr>
        <b/>
        <sz val="9"/>
        <rFont val="Times New Roman"/>
        <family val="1"/>
        <charset val="204"/>
      </rPr>
      <t xml:space="preserve">Cdgl </t>
    </r>
    <r>
      <rPr>
        <sz val="9"/>
        <rFont val="Times New Roman"/>
        <family val="1"/>
        <charset val="204"/>
      </rPr>
      <t xml:space="preserve">- число детей, в отношении которых установлено диспансерное наблюдение по поводу болезней глаза и его придаточного аппарата за период;
 </t>
    </r>
    <r>
      <rPr>
        <b/>
        <sz val="9"/>
        <rFont val="Times New Roman"/>
        <family val="1"/>
        <charset val="204"/>
      </rPr>
      <t>Cpgl</t>
    </r>
    <r>
      <rPr>
        <sz val="9"/>
        <rFont val="Times New Roman"/>
        <family val="1"/>
        <charset val="204"/>
      </rPr>
      <t xml:space="preserve"> – общее число детей с впервые в жизни установленными диагнозами болезней глаза и его придаточного аппарата за период.</t>
    </r>
  </si>
  <si>
    <t>Ddgl</t>
  </si>
  <si>
    <t>Cdgl</t>
  </si>
  <si>
    <t>Cpgl</t>
  </si>
  <si>
    <r>
      <rPr>
        <b/>
        <sz val="9"/>
        <rFont val="Times New Roman"/>
        <family val="1"/>
        <charset val="204"/>
      </rPr>
      <t>Ddbsk =Cdbsk/Cpbsk×100</t>
    </r>
    <r>
      <rPr>
        <sz val="9"/>
        <rFont val="Times New Roman"/>
        <family val="1"/>
        <charset val="204"/>
      </rPr>
      <t xml:space="preserve">,
где:
</t>
    </r>
    <r>
      <rPr>
        <b/>
        <sz val="9"/>
        <rFont val="Times New Roman"/>
        <family val="1"/>
        <charset val="204"/>
      </rPr>
      <t>Ddbsk</t>
    </r>
    <r>
      <rPr>
        <sz val="9"/>
        <rFont val="Times New Roman"/>
        <family val="1"/>
        <charset val="204"/>
      </rPr>
      <t xml:space="preserve"> - доля детей, в отношении которых установлено диспансерное наблюдение по поводу болезней системы кровообращения за период от общего числа детей с впервые в жизни установленными диагнозами болезней системы кровообращения за период;
</t>
    </r>
    <r>
      <rPr>
        <b/>
        <sz val="9"/>
        <rFont val="Times New Roman"/>
        <family val="1"/>
        <charset val="204"/>
      </rPr>
      <t>Cdbsk</t>
    </r>
    <r>
      <rPr>
        <sz val="9"/>
        <rFont val="Times New Roman"/>
        <family val="1"/>
        <charset val="204"/>
      </rPr>
      <t xml:space="preserve"> - число детей, в отношении которых установлено диспансерное наблюдение по поводу болезней системы кровообращения за период
</t>
    </r>
    <r>
      <rPr>
        <b/>
        <sz val="9"/>
        <rFont val="Times New Roman"/>
        <family val="1"/>
        <charset val="204"/>
      </rPr>
      <t xml:space="preserve">Cpbsk </t>
    </r>
    <r>
      <rPr>
        <sz val="9"/>
        <rFont val="Times New Roman"/>
        <family val="1"/>
        <charset val="204"/>
      </rPr>
      <t>- общее число детей с впервые в жизни установленными диагнозами болезней системы кровообращения за период.</t>
    </r>
  </si>
  <si>
    <r>
      <rPr>
        <b/>
        <sz val="9"/>
        <rFont val="Times New Roman"/>
        <family val="1"/>
        <charset val="204"/>
      </rPr>
      <t>Dbop =Cdbop/Cpbop×100</t>
    </r>
    <r>
      <rPr>
        <sz val="9"/>
        <rFont val="Times New Roman"/>
        <family val="1"/>
        <charset val="204"/>
      </rPr>
      <t xml:space="preserve">,
где:
</t>
    </r>
    <r>
      <rPr>
        <b/>
        <sz val="9"/>
        <rFont val="Times New Roman"/>
        <family val="1"/>
        <charset val="204"/>
      </rPr>
      <t>Dbop</t>
    </r>
    <r>
      <rPr>
        <sz val="9"/>
        <rFont val="Times New Roman"/>
        <family val="1"/>
        <charset val="204"/>
      </rPr>
      <t xml:space="preserve"> - доля детей, в отношении которых установлено диспансерное наблюдение по поводу болезней органов пищеварения за период, от общего числа детей с впервые в жизни установленными диагнозами болезней органов пищеварения за период;
</t>
    </r>
    <r>
      <rPr>
        <b/>
        <sz val="9"/>
        <rFont val="Times New Roman"/>
        <family val="1"/>
        <charset val="204"/>
      </rPr>
      <t>Cdbop</t>
    </r>
    <r>
      <rPr>
        <sz val="9"/>
        <rFont val="Times New Roman"/>
        <family val="1"/>
        <charset val="204"/>
      </rPr>
      <t xml:space="preserve"> - число детей, в отношении которых установлено диспансерное наблюдение по поводу болезней органов пищеварения за период;
</t>
    </r>
    <r>
      <rPr>
        <b/>
        <sz val="9"/>
        <rFont val="Times New Roman"/>
        <family val="1"/>
        <charset val="204"/>
      </rPr>
      <t>Cpbop</t>
    </r>
    <r>
      <rPr>
        <sz val="9"/>
        <rFont val="Times New Roman"/>
        <family val="1"/>
        <charset val="204"/>
      </rPr>
      <t xml:space="preserve"> - общее число детей с впервые в жизни установленными диагнозами болезней органов пищеварения за период.</t>
    </r>
  </si>
  <si>
    <t>Dbop</t>
  </si>
  <si>
    <t>Cdbop</t>
  </si>
  <si>
    <t>Cpbop</t>
  </si>
  <si>
    <t>Ddbsk</t>
  </si>
  <si>
    <t>Cdbsk</t>
  </si>
  <si>
    <t>Cpbsk</t>
  </si>
  <si>
    <r>
      <rPr>
        <b/>
        <sz val="9"/>
        <rFont val="Times New Roman"/>
        <family val="1"/>
        <charset val="204"/>
      </rPr>
      <t>Ddbes =Cdbes/Cpbes×100</t>
    </r>
    <r>
      <rPr>
        <sz val="9"/>
        <rFont val="Times New Roman"/>
        <family val="1"/>
        <charset val="204"/>
      </rPr>
      <t xml:space="preserve">,
где:
</t>
    </r>
    <r>
      <rPr>
        <b/>
        <sz val="9"/>
        <rFont val="Times New Roman"/>
        <family val="1"/>
        <charset val="204"/>
      </rPr>
      <t>Ddbe</t>
    </r>
    <r>
      <rPr>
        <sz val="9"/>
        <rFont val="Times New Roman"/>
        <family val="1"/>
        <charset val="204"/>
      </rPr>
      <t xml:space="preserve">s - доля детей в отношении которых установлено диспансерное наблюдение по поводу болезней эндокринной системы, расстройства питания и нарушения обмена веществ за период, от общего числа детей с впервые в жизни установленными диагнозами болезней эндокринной системы, расстройства питания и нарушения обмена веществ за период;
</t>
    </r>
    <r>
      <rPr>
        <b/>
        <sz val="9"/>
        <rFont val="Times New Roman"/>
        <family val="1"/>
        <charset val="204"/>
      </rPr>
      <t xml:space="preserve">Cdbes </t>
    </r>
    <r>
      <rPr>
        <sz val="9"/>
        <rFont val="Times New Roman"/>
        <family val="1"/>
        <charset val="204"/>
      </rPr>
      <t xml:space="preserve">- число детей, в отношении которых установлено диспансерное наблюдение по поводу болезней эндокринной системы, расстройства питания и нарушения обмена веществ за период;
</t>
    </r>
    <r>
      <rPr>
        <b/>
        <sz val="9"/>
        <rFont val="Times New Roman"/>
        <family val="1"/>
        <charset val="204"/>
      </rPr>
      <t>Cpbes</t>
    </r>
    <r>
      <rPr>
        <sz val="9"/>
        <rFont val="Times New Roman"/>
        <family val="1"/>
        <charset val="204"/>
      </rPr>
      <t xml:space="preserve"> - общее число детей с впервые в жизни установленными диагнозами болезней эндокринной системы, расстройства питания и нарушения обмена веществ за период.</t>
    </r>
  </si>
  <si>
    <t>Cpbes</t>
  </si>
  <si>
    <t>Cdbes</t>
  </si>
  <si>
    <t xml:space="preserve">Ddbes </t>
  </si>
  <si>
    <r>
      <rPr>
        <b/>
        <sz val="9"/>
        <rFont val="Times New Roman"/>
        <family val="1"/>
        <charset val="204"/>
      </rPr>
      <t>Dth 0-17 =(D 0-17)/(Nas 0-17)×100000</t>
    </r>
    <r>
      <rPr>
        <sz val="9"/>
        <rFont val="Times New Roman"/>
        <family val="1"/>
        <charset val="204"/>
      </rPr>
      <t xml:space="preserve"> ,
где:
</t>
    </r>
    <r>
      <rPr>
        <b/>
        <sz val="9"/>
        <rFont val="Times New Roman"/>
        <family val="1"/>
        <charset val="204"/>
      </rPr>
      <t xml:space="preserve">Dth 0-17 </t>
    </r>
    <r>
      <rPr>
        <sz val="9"/>
        <rFont val="Times New Roman"/>
        <family val="1"/>
        <charset val="204"/>
      </rPr>
      <t xml:space="preserve">– смертность детей в возрасте 0-17 лет за период в медицинских организациях, имеющих прикрепленное население;
</t>
    </r>
    <r>
      <rPr>
        <b/>
        <sz val="9"/>
        <rFont val="Times New Roman"/>
        <family val="1"/>
        <charset val="204"/>
      </rPr>
      <t>D 0-17</t>
    </r>
    <r>
      <rPr>
        <sz val="9"/>
        <rFont val="Times New Roman"/>
        <family val="1"/>
        <charset val="204"/>
      </rPr>
      <t xml:space="preserve"> – число умерших детей в возрасте 0-17 лет включительно среди прикрепленного населения за период;
</t>
    </r>
    <r>
      <rPr>
        <b/>
        <sz val="9"/>
        <rFont val="Times New Roman"/>
        <family val="1"/>
        <charset val="204"/>
      </rPr>
      <t>Nas 0-17</t>
    </r>
    <r>
      <rPr>
        <sz val="9"/>
        <rFont val="Times New Roman"/>
        <family val="1"/>
        <charset val="204"/>
      </rPr>
      <t xml:space="preserve"> – численность прикрепленного населения детей в возрасте 0-17 лет включительно за период.</t>
    </r>
  </si>
  <si>
    <t>Nas 0-17</t>
  </si>
  <si>
    <t xml:space="preserve">Dth 0-17 </t>
  </si>
  <si>
    <t>D 0-17</t>
  </si>
  <si>
    <t>K</t>
  </si>
  <si>
    <t xml:space="preserve">W </t>
  </si>
  <si>
    <t>Kотк</t>
  </si>
  <si>
    <r>
      <rPr>
        <b/>
        <sz val="9"/>
        <rFont val="Times New Roman"/>
        <family val="1"/>
        <charset val="204"/>
      </rPr>
      <t>W =Kотк/K×100</t>
    </r>
    <r>
      <rPr>
        <sz val="9"/>
        <rFont val="Times New Roman"/>
        <family val="1"/>
        <charset val="204"/>
      </rPr>
      <t xml:space="preserve">,
где:
</t>
    </r>
    <r>
      <rPr>
        <b/>
        <sz val="9"/>
        <rFont val="Times New Roman"/>
        <family val="1"/>
        <charset val="204"/>
      </rPr>
      <t>W</t>
    </r>
    <r>
      <rPr>
        <sz val="9"/>
        <rFont val="Times New Roman"/>
        <family val="1"/>
        <charset val="204"/>
      </rPr>
      <t xml:space="preserve"> – доля женщин, отказавшихся от искусственного прерывания беременности, от числа женщин, прошедших доабортное консультирование за период;
</t>
    </r>
    <r>
      <rPr>
        <b/>
        <sz val="9"/>
        <rFont val="Times New Roman"/>
        <family val="1"/>
        <charset val="204"/>
      </rPr>
      <t>Kотк</t>
    </r>
    <r>
      <rPr>
        <sz val="9"/>
        <rFont val="Times New Roman"/>
        <family val="1"/>
        <charset val="204"/>
      </rPr>
      <t xml:space="preserve"> – число женщин, отказавшихся от искусственного прерывания беременности; 
</t>
    </r>
    <r>
      <rPr>
        <b/>
        <sz val="9"/>
        <rFont val="Times New Roman"/>
        <family val="1"/>
        <charset val="204"/>
      </rPr>
      <t>K</t>
    </r>
    <r>
      <rPr>
        <sz val="9"/>
        <rFont val="Times New Roman"/>
        <family val="1"/>
        <charset val="204"/>
      </rPr>
      <t xml:space="preserve"> – общее число женщин, прошедших доабортное консультирование за период.</t>
    </r>
  </si>
  <si>
    <t>Vbcovid</t>
  </si>
  <si>
    <t xml:space="preserve">Fbcovid </t>
  </si>
  <si>
    <r>
      <rPr>
        <b/>
        <sz val="9"/>
        <rFont val="Times New Roman"/>
        <family val="1"/>
        <charset val="204"/>
      </rPr>
      <t>Vbcovid =Fbcovid/Pbcovid×100</t>
    </r>
    <r>
      <rPr>
        <sz val="9"/>
        <rFont val="Times New Roman"/>
        <family val="1"/>
        <charset val="204"/>
      </rPr>
      <t xml:space="preserve">,
где:
</t>
    </r>
    <r>
      <rPr>
        <b/>
        <sz val="9"/>
        <rFont val="Times New Roman"/>
        <family val="1"/>
        <charset val="204"/>
      </rPr>
      <t>Vbcovid</t>
    </r>
    <r>
      <rPr>
        <sz val="9"/>
        <rFont val="Times New Roman"/>
        <family val="1"/>
        <charset val="204"/>
      </rPr>
      <t xml:space="preserve"> – доля беременных женщин, вакцинированных от коронавирусной инфекции COVID-19, за период, от числа женщин, состоящих на учете по беременности и родам на начало периода;
</t>
    </r>
    <r>
      <rPr>
        <b/>
        <sz val="9"/>
        <rFont val="Times New Roman"/>
        <family val="1"/>
        <charset val="204"/>
      </rPr>
      <t xml:space="preserve">Fbcovid </t>
    </r>
    <r>
      <rPr>
        <sz val="9"/>
        <rFont val="Times New Roman"/>
        <family val="1"/>
        <charset val="204"/>
      </rPr>
      <t xml:space="preserve">– фактическое число беременных женщин, вакцинированных от коронавирусной инфекции COVID-19, за период;
</t>
    </r>
    <r>
      <rPr>
        <b/>
        <sz val="9"/>
        <rFont val="Times New Roman"/>
        <family val="1"/>
        <charset val="204"/>
      </rPr>
      <t>Pbcovid</t>
    </r>
    <r>
      <rPr>
        <sz val="9"/>
        <rFont val="Times New Roman"/>
        <family val="1"/>
        <charset val="204"/>
      </rPr>
      <t xml:space="preserve"> – число женщин, состоящих на учете по беременности и родам на начало периода.</t>
    </r>
  </si>
  <si>
    <t>Pbcovid</t>
  </si>
  <si>
    <t>10%                                              (100% плана или более)</t>
  </si>
  <si>
    <t>89%                                              (100% плана или более)</t>
  </si>
  <si>
    <r>
      <rPr>
        <b/>
        <sz val="9"/>
        <rFont val="Times New Roman"/>
        <family val="1"/>
        <charset val="204"/>
      </rPr>
      <t>Zшм =Aшм/Vшм×100</t>
    </r>
    <r>
      <rPr>
        <sz val="9"/>
        <rFont val="Times New Roman"/>
        <family val="1"/>
        <charset val="204"/>
      </rPr>
      <t xml:space="preserve">,
где:
</t>
    </r>
    <r>
      <rPr>
        <b/>
        <sz val="9"/>
        <rFont val="Times New Roman"/>
        <family val="1"/>
        <charset val="204"/>
      </rPr>
      <t>Z шм</t>
    </r>
    <r>
      <rPr>
        <sz val="9"/>
        <rFont val="Times New Roman"/>
        <family val="1"/>
        <charset val="204"/>
      </rPr>
      <t xml:space="preserve"> – доля женщин с установленным диагнозом злокачественное новообразование шейки матки, выявленным впервые при диспансеризации, от общего числа женщин с установленным диагнозом злокачественное новообразование шейки матки за период;
</t>
    </r>
    <r>
      <rPr>
        <b/>
        <sz val="9"/>
        <rFont val="Times New Roman"/>
        <family val="1"/>
        <charset val="204"/>
      </rPr>
      <t xml:space="preserve">A шм </t>
    </r>
    <r>
      <rPr>
        <sz val="9"/>
        <rFont val="Times New Roman"/>
        <family val="1"/>
        <charset val="204"/>
      </rPr>
      <t xml:space="preserve">– число женщин с установленным диагнозом злокачественное новообразование шейки матки, выявленным впервые при диспансеризации;
</t>
    </r>
    <r>
      <rPr>
        <b/>
        <sz val="9"/>
        <rFont val="Times New Roman"/>
        <family val="1"/>
        <charset val="204"/>
      </rPr>
      <t>V шм</t>
    </r>
    <r>
      <rPr>
        <sz val="9"/>
        <rFont val="Times New Roman"/>
        <family val="1"/>
        <charset val="204"/>
      </rPr>
      <t xml:space="preserve"> – общее число женщин с установленным диагнозом злокачественное новообразование шейки матки за период.</t>
    </r>
  </si>
  <si>
    <t>Z шм</t>
  </si>
  <si>
    <t>A ш</t>
  </si>
  <si>
    <t>V шм</t>
  </si>
  <si>
    <r>
      <rPr>
        <b/>
        <sz val="9"/>
        <rFont val="Times New Roman"/>
        <family val="1"/>
        <charset val="204"/>
      </rPr>
      <t>Zмж =Aмж/Vмж×100</t>
    </r>
    <r>
      <rPr>
        <sz val="9"/>
        <rFont val="Times New Roman"/>
        <family val="1"/>
        <charset val="204"/>
      </rPr>
      <t xml:space="preserve">,
где:
</t>
    </r>
    <r>
      <rPr>
        <b/>
        <sz val="9"/>
        <rFont val="Times New Roman"/>
        <family val="1"/>
        <charset val="204"/>
      </rPr>
      <t>Z мж</t>
    </r>
    <r>
      <rPr>
        <sz val="9"/>
        <rFont val="Times New Roman"/>
        <family val="1"/>
        <charset val="204"/>
      </rPr>
      <t xml:space="preserve"> – доля женщин с установленным диагнозом злокачественное новообразование молочной железы, выявленным впервые при диспансеризации, от общего числа женщин с установленным диагнозом злокачественное новообразование молочной железы за период;
</t>
    </r>
    <r>
      <rPr>
        <b/>
        <sz val="9"/>
        <rFont val="Times New Roman"/>
        <family val="1"/>
        <charset val="204"/>
      </rPr>
      <t>A мж</t>
    </r>
    <r>
      <rPr>
        <sz val="9"/>
        <rFont val="Times New Roman"/>
        <family val="1"/>
        <charset val="204"/>
      </rPr>
      <t xml:space="preserve"> –число женщин с установленным диагнозом злокачественное новообразование молочной железы, выявленным впервые при диспансеризации;
</t>
    </r>
    <r>
      <rPr>
        <b/>
        <sz val="9"/>
        <rFont val="Times New Roman"/>
        <family val="1"/>
        <charset val="204"/>
      </rPr>
      <t>V мж</t>
    </r>
    <r>
      <rPr>
        <sz val="9"/>
        <rFont val="Times New Roman"/>
        <family val="1"/>
        <charset val="204"/>
      </rPr>
      <t xml:space="preserve"> – общее число женщин с установленным диагнозом злокачественное новообразование молочной железы за период.</t>
    </r>
  </si>
  <si>
    <t>V мж</t>
  </si>
  <si>
    <t>A мж</t>
  </si>
  <si>
    <t>Z мж</t>
  </si>
  <si>
    <r>
      <rPr>
        <b/>
        <sz val="9"/>
        <rFont val="Times New Roman"/>
        <family val="1"/>
        <charset val="204"/>
      </rPr>
      <t>B =S/(U )×100</t>
    </r>
    <r>
      <rPr>
        <sz val="9"/>
        <rFont val="Times New Roman"/>
        <family val="1"/>
        <charset val="204"/>
      </rPr>
      <t xml:space="preserve">,
где:
</t>
    </r>
    <r>
      <rPr>
        <b/>
        <sz val="9"/>
        <rFont val="Times New Roman"/>
        <family val="1"/>
        <charset val="204"/>
      </rPr>
      <t>В</t>
    </r>
    <r>
      <rPr>
        <sz val="9"/>
        <rFont val="Times New Roman"/>
        <family val="1"/>
        <charset val="204"/>
      </rPr>
      <t xml:space="preserve"> – доля беременных женщин, прошедших скрининг в части оценки антенатального развития плода за период, от общего числа женщин, состоявших на учете по поводу беременности и родов за период;
</t>
    </r>
    <r>
      <rPr>
        <b/>
        <sz val="9"/>
        <rFont val="Times New Roman"/>
        <family val="1"/>
        <charset val="204"/>
      </rPr>
      <t>S</t>
    </r>
    <r>
      <rPr>
        <sz val="9"/>
        <rFont val="Times New Roman"/>
        <family val="1"/>
        <charset val="204"/>
      </rPr>
      <t xml:space="preserve"> – число беременных женщин, прошедших скрининг в части оценки антенатального развития плода при сроке беременности 11-14 недель (УЗИ и определение материнских сывороточных маркеров) и 19-21 неделя (УЗИ), с родоразрешением за период;
</t>
    </r>
    <r>
      <rPr>
        <b/>
        <sz val="9"/>
        <rFont val="Times New Roman"/>
        <family val="1"/>
        <charset val="204"/>
      </rPr>
      <t>U</t>
    </r>
    <r>
      <rPr>
        <sz val="9"/>
        <rFont val="Times New Roman"/>
        <family val="1"/>
        <charset val="204"/>
      </rPr>
      <t xml:space="preserve"> – общее число женщин, состоявших на учете по поводу беременности и родов за период, с родоразрешением за период.</t>
    </r>
  </si>
  <si>
    <t>U</t>
  </si>
  <si>
    <t>S</t>
  </si>
  <si>
    <t xml:space="preserve">В </t>
  </si>
  <si>
    <t>Прирост &lt; 5 % -
 0 баллов;
Прирост ≥ 5 % -
 1 балл;
Прирост ≥ 10 % -
 2 балла</t>
  </si>
  <si>
    <t>Уменьшение &lt; 5 % - 0 баллов;
Уменьшение ≥ 5 % - 1 балла;
Уменьшение  ≥ 10 % - 2 балла</t>
  </si>
  <si>
    <t>ИТОГО:</t>
  </si>
  <si>
    <t>ИТОГО</t>
  </si>
  <si>
    <t>баллы</t>
  </si>
  <si>
    <t>показатели</t>
  </si>
  <si>
    <t>выполненные</t>
  </si>
  <si>
    <t>II</t>
  </si>
  <si>
    <t>III</t>
  </si>
  <si>
    <t>группы</t>
  </si>
  <si>
    <t xml:space="preserve">МОГБУЗ "Городская поликлиника" </t>
  </si>
  <si>
    <t>-</t>
  </si>
  <si>
    <t>Наименование МО</t>
  </si>
  <si>
    <t>Процент фактического выполнения показателей</t>
  </si>
  <si>
    <t>1 часть</t>
  </si>
  <si>
    <t>– распределение 70 процентов от объема средств с учетом показателей результативности за соответствующий период.</t>
  </si>
  <si>
    <t>Указанные средства распределяются среди медицинских организаций II и III групп с учетом численности прикрепленного населения.</t>
  </si>
  <si>
    <t>численность прикрепленного населения в j-м периоде ко всем медицинским организациям II и III групп.</t>
  </si>
  <si>
    <t>человек</t>
  </si>
  <si>
    <t>объем средств, используемый при распределении 
70 процентов от объема средств на стимулирование медицинских организаций за j-ый период, в расчете на 1 прикрепленное лицо, рублей;</t>
  </si>
  <si>
    <t>рублей</t>
  </si>
  <si>
    <t>где:</t>
  </si>
  <si>
    <t>2 часть</t>
  </si>
  <si>
    <t>– распределение 30 процентов от объема средств с учетом показателей результативности за соответствующий период.</t>
  </si>
  <si>
    <t>выполнившие до 50 процентов показателей</t>
  </si>
  <si>
    <t>критерий отбора</t>
  </si>
  <si>
    <t>от 50 до 70 процентов показателей</t>
  </si>
  <si>
    <t>свыше 70 процентов показателей</t>
  </si>
  <si>
    <t>Указанные средства распределяются среди медицинских организаций III группы с учетом численности прикрепленного населения.</t>
  </si>
  <si>
    <t>∑Балл</t>
  </si>
  <si>
    <t>количество   баллов, набранных   в   j-м   периоде   всеми медицинскими организациями III группы.</t>
  </si>
  <si>
    <t>объем средств, используемый при распределении 30 процентов от объема средств на стимулирование медицинских организаций за j-ый период, в расчете на 1 балл, рублей;</t>
  </si>
  <si>
    <t>Объем средств, направляемый в i-ю медицинскую организацию 
III группы за j-тый период, при распределении 30 процентов от объема средств на стимулирование медицинских организаций, рассчитывается следующим образом:</t>
  </si>
  <si>
    <t>количество баллов, набранных в j-м периоде i-той медицинской организацией III группы.</t>
  </si>
  <si>
    <t>Максимальные баллы</t>
  </si>
  <si>
    <t xml:space="preserve">         95%    (100% плана или более)</t>
  </si>
  <si>
    <t>совокупный объем средств на стимулирование медицинских организаций за 1 полугодие, рублей</t>
  </si>
  <si>
    <t>в том числе:</t>
  </si>
  <si>
    <t xml:space="preserve"> - объем средств, направляемый в ГБУЗ "Магаданскую областную больницу"</t>
  </si>
  <si>
    <t>1.) для Магаданского филиала АО «Страховая компания «СОГАЗ-Мед»:</t>
  </si>
  <si>
    <t>2.) для филиала АО "ГСМК "Сахамедстрах" в г. Магадане Магаданской области</t>
  </si>
  <si>
    <t xml:space="preserve"> - численность прикрепленного населения в 1 полугодии 2022 года к ГБУЗ "Магаданская областная детская больница".</t>
  </si>
  <si>
    <t xml:space="preserve"> - объем средств, направляемый в ГБУЗ "Магаданская областная больница" (II группа) Магаданским филиалом АО «Страховая компания «СОГАЗ-Мед»</t>
  </si>
  <si>
    <t xml:space="preserve"> - численность прикрепленного населения в 1 полугодии 2022 года к ГБУЗ "Магаданская областная детская больница" застрахованных в Магаданском филиале АО «Страховая компания «СОГАЗ-Мед»</t>
  </si>
  <si>
    <t xml:space="preserve"> - численность прикрепленного населения в 1 полугодии 2022 года к ГБУЗ "Магаданская областная детская больница" застрахованных в филиале АО "ГСМК "Сахамедстрах" в г. Магадане Магаданской области</t>
  </si>
  <si>
    <t xml:space="preserve"> - объем средств, направляемый в ГБУЗ "Магаданская областная детская больница" (II группа) филиалом АО "ГСМК "Сахамедстрах" в г. Магадане Магаданской области</t>
  </si>
  <si>
    <t>ПРИЛОЖЕНИЕ № 1</t>
  </si>
  <si>
    <t>1.1. МОГБУЗ "ГОРОДСКАЯ ПОЛИКЛИНИКА"</t>
  </si>
  <si>
    <t>1.2. ГБУЗ "МАГАДАНСКАЯ ОБЛАСТНАЯ ДЕТСКАЯ БОЛЬНИЦА"</t>
  </si>
  <si>
    <t>1.3. ГБУЗ "МАГАДАНСКАЯ ОБЛАСТНАЯ БОЛЬНИЦА"</t>
  </si>
  <si>
    <t xml:space="preserve">Ранжирование медицинских организаций по итогам проведения Мониторинга достижения значений показателей результативности деятельности </t>
  </si>
  <si>
    <t>ГБУЗ "Магаданская областная больница"</t>
  </si>
  <si>
    <t>Объем средств, направляемый в медицинские организации по итогам оценки достижения значений показателей результативности деятельности</t>
  </si>
  <si>
    <t>ПРИЛОЖЕНИЕ № 2</t>
  </si>
  <si>
    <t>ПРИЛОЖЕНИЕ № 3</t>
  </si>
  <si>
    <r>
      <t xml:space="preserve">Объем средств, направляемый в </t>
    </r>
    <r>
      <rPr>
        <b/>
        <u/>
        <sz val="14"/>
        <color rgb="FF0000FF"/>
        <rFont val="Times New Roman"/>
        <family val="1"/>
        <charset val="204"/>
      </rPr>
      <t>ГБУЗ "Магаданскую областную детскую больницу"</t>
    </r>
    <r>
      <rPr>
        <b/>
        <sz val="14"/>
        <color rgb="FF0000FF"/>
        <rFont val="Times New Roman"/>
        <family val="1"/>
        <charset val="204"/>
      </rPr>
      <t xml:space="preserve">                                                                                                (II группа) за 1 полугодие 2022 года при распределении </t>
    </r>
    <r>
      <rPr>
        <b/>
        <u/>
        <sz val="14"/>
        <color rgb="FF0000FF"/>
        <rFont val="Times New Roman"/>
        <family val="1"/>
        <charset val="204"/>
      </rPr>
      <t>70 процентов</t>
    </r>
    <r>
      <rPr>
        <b/>
        <sz val="14"/>
        <color rgb="FF0000FF"/>
        <rFont val="Times New Roman"/>
        <family val="1"/>
        <charset val="204"/>
      </rPr>
      <t xml:space="preserve"> от объема средств 
с учетом показателей результативности:</t>
    </r>
  </si>
  <si>
    <r>
      <rPr>
        <sz val="20"/>
        <rFont val="Times New Roman"/>
        <family val="1"/>
        <charset val="204"/>
      </rPr>
      <t>ОС</t>
    </r>
    <r>
      <rPr>
        <sz val="11"/>
        <rFont val="Times New Roman"/>
        <family val="1"/>
        <charset val="204"/>
      </rPr>
      <t>РД</t>
    </r>
    <r>
      <rPr>
        <sz val="10"/>
        <rFont val="Times New Roman"/>
        <family val="1"/>
        <charset val="204"/>
      </rPr>
      <t>(нас)</t>
    </r>
    <r>
      <rPr>
        <sz val="11"/>
        <rFont val="Times New Roman"/>
        <family val="1"/>
        <charset val="204"/>
      </rPr>
      <t>смо</t>
    </r>
    <r>
      <rPr>
        <sz val="8"/>
        <rFont val="Times New Roman"/>
        <family val="1"/>
        <charset val="204"/>
      </rPr>
      <t>i</t>
    </r>
  </si>
  <si>
    <r>
      <rPr>
        <sz val="20"/>
        <rFont val="Times New Roman"/>
        <family val="1"/>
        <charset val="204"/>
      </rPr>
      <t>Числ</t>
    </r>
    <r>
      <rPr>
        <sz val="11"/>
        <rFont val="Times New Roman"/>
        <family val="1"/>
        <charset val="204"/>
      </rPr>
      <t>(смо)</t>
    </r>
    <r>
      <rPr>
        <sz val="8"/>
        <rFont val="Times New Roman"/>
        <family val="1"/>
        <charset val="204"/>
      </rPr>
      <t>i</t>
    </r>
  </si>
  <si>
    <t>I*</t>
  </si>
  <si>
    <r>
      <t xml:space="preserve"> *общий объем средств, направляемых на оплату медицинской помощи 
с учетом показателей результативности деятельности в медицинскую организацию III группы за j-тый период определяется путем суммирования 
1 и 2 частей, а </t>
    </r>
    <r>
      <rPr>
        <b/>
        <i/>
        <sz val="12"/>
        <rFont val="Times New Roman"/>
        <family val="1"/>
        <charset val="204"/>
      </rPr>
      <t xml:space="preserve">для медицинских организаций I группы за j-тый период  – </t>
    </r>
    <r>
      <rPr>
        <b/>
        <i/>
        <u/>
        <sz val="12"/>
        <rFont val="Times New Roman"/>
        <family val="1"/>
        <charset val="204"/>
      </rPr>
      <t xml:space="preserve"> равняется нулю</t>
    </r>
    <r>
      <rPr>
        <i/>
        <u/>
        <sz val="12"/>
        <rFont val="Times New Roman"/>
        <family val="1"/>
        <charset val="204"/>
      </rPr>
      <t>.</t>
    </r>
  </si>
  <si>
    <t xml:space="preserve">Прирост &lt; 3 % - 
0 баллов;
Прирост ≥ 3 % - 
0,5 балла;
Прирост ≥ 7 % - 
1 балл
</t>
  </si>
  <si>
    <t>Выполнение плана вакцинации взрослых граждан против новой коронавирусной инфекции (COVID-19) по эпидемиологическим показаниям за период).</t>
  </si>
  <si>
    <t>Прирост &lt; 3 % -
 0 баллов;
Прирост ≥ 3 % -
 1 балл;
Прирост ≥ 7 % -
 2 балла
Прирост ≥ 10 % -
 2 балла</t>
  </si>
  <si>
    <t>Уменьшение &lt; 3 % - 0 баллов;
Уменьшение ≥ 3 % - 1 балл;
Уменьшение 
≥ 7 % - 2 балла</t>
  </si>
  <si>
    <t>Прирост &lt; 3 % -
 0 баллов;
Прирост ≥ 3 % -
 1 балл;
Прирост ≥ 7 % -
 2 балла</t>
  </si>
  <si>
    <t xml:space="preserve">Прирост &lt; 3 % - 
0 баллов;
Прирост ≥ 3 % - 
0,5 балла;
Прирост ≥ 7 % - 
1 балл
</t>
  </si>
  <si>
    <t>Фактически достигнутое значение показателя за 9 месяцев 2022 года</t>
  </si>
  <si>
    <t xml:space="preserve">Целевое значение показателя на 9 месяцев 2022 года </t>
  </si>
  <si>
    <t>за 9 месяцев 2022 года</t>
  </si>
  <si>
    <t>Мониторинг достижения значений показателей результативности деятельности за 9 месяцев 2022 года (на основании сведений о медицинской помощи за период декабрь 2021г. – август 2022г.)</t>
  </si>
  <si>
    <t>Факт за 9 месяцев 2020 года</t>
  </si>
  <si>
    <t>Факт за 9 месяцев 2021 года</t>
  </si>
  <si>
    <t>Факт за 9 месяцев 2021 года (для показателей смертности - среднее значение за 9 мес 2019-2021 гг.)</t>
  </si>
  <si>
    <t>Факт за9 мес  2019 года</t>
  </si>
  <si>
    <t>9 месяцев (выбранный период)</t>
  </si>
  <si>
    <t>ГБУЗ "Магаданская областная детская больница"</t>
  </si>
  <si>
    <t>Увеличение показателя смертности - 0 баллов:
Без динамики или уменьшение &lt; 2% - 0,5 балла;
Уменьшение от 2 до 5% - 1 балл;
Уменьшение от 5 до 10% - 2 балла; Уменьшение  ≥ 10% - 3 балла</t>
  </si>
  <si>
    <t>Уменьшение &lt; 3% - 0 баллов;
Уменьшение  ≥3% - 1,5 балла;
Уменьшение ≥ 7% - 3 балла</t>
  </si>
  <si>
    <t>Увеличение показателя смертности - 0 баллов;
Без динамики или уменьшение до 2% - 0,5 балла; Уменьшение от 2 до 5% - 1 балл;
Уменьшение от 5 до 10% - 2 балла; Уменьшение ≥ 10% - 3 балла;
Значение в текущем и предыдущем периодах равно нулю - 1 балл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</si>
</sst>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##0.00"/>
    <numFmt numFmtId="165" formatCode="##0"/>
    <numFmt numFmtId="166" formatCode="0.00000"/>
    <numFmt numFmtId="167" formatCode="##0.0"/>
    <numFmt numFmtId="168" formatCode="0.0%"/>
    <numFmt numFmtId="169" formatCode="0.0000"/>
    <numFmt numFmtId="170" formatCode="0.0"/>
  </numFmts>
  <fonts count="45" x14ac:knownFonts="1">
    <font>
      <sz val="11"/>
      <name val="Calibri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sz val="11"/>
      <name val="Calibri"/>
      <family val="2"/>
      <charset val="204"/>
    </font>
    <font>
      <b/>
      <sz val="12"/>
      <color rgb="FF0000FF"/>
      <name val="Times New Roman"/>
      <family val="1"/>
      <charset val="204"/>
    </font>
    <font>
      <sz val="10"/>
      <name val="Calibri"/>
      <family val="2"/>
      <charset val="204"/>
    </font>
    <font>
      <sz val="9"/>
      <name val="Calibri"/>
      <family val="2"/>
      <charset val="204"/>
    </font>
    <font>
      <sz val="8"/>
      <name val="Calibri"/>
      <family val="2"/>
      <charset val="204"/>
    </font>
    <font>
      <i/>
      <sz val="9"/>
      <name val="Times New Roman"/>
      <family val="1"/>
      <charset val="204"/>
    </font>
    <font>
      <b/>
      <sz val="11"/>
      <name val="Calibri"/>
      <family val="2"/>
      <charset val="204"/>
    </font>
    <font>
      <sz val="11"/>
      <color rgb="FF0000FF"/>
      <name val="Calibri"/>
      <family val="2"/>
      <charset val="204"/>
    </font>
    <font>
      <sz val="9"/>
      <color rgb="FFC00000"/>
      <name val="Times New Roman"/>
      <family val="1"/>
      <charset val="204"/>
    </font>
    <font>
      <b/>
      <sz val="11"/>
      <color rgb="FF0000FF"/>
      <name val="Calibri"/>
      <family val="2"/>
      <charset val="204"/>
    </font>
    <font>
      <b/>
      <sz val="11"/>
      <name val="Times New Roman"/>
      <family val="1"/>
      <charset val="204"/>
    </font>
    <font>
      <b/>
      <sz val="12"/>
      <name val="Calibri"/>
      <family val="2"/>
      <charset val="204"/>
    </font>
    <font>
      <b/>
      <sz val="12"/>
      <name val="Times New Roman"/>
      <family val="1"/>
      <charset val="204"/>
    </font>
    <font>
      <b/>
      <sz val="12"/>
      <color rgb="FF0000FF"/>
      <name val="Calibri"/>
      <family val="2"/>
      <charset val="204"/>
    </font>
    <font>
      <b/>
      <sz val="14"/>
      <color rgb="FF0000FF"/>
      <name val="Times New Roman"/>
      <family val="1"/>
      <charset val="204"/>
    </font>
    <font>
      <b/>
      <u/>
      <sz val="14"/>
      <color rgb="FF0000FF"/>
      <name val="Times New Roman"/>
      <family val="1"/>
      <charset val="204"/>
    </font>
    <font>
      <b/>
      <sz val="12"/>
      <color rgb="FFC00000"/>
      <name val="Calibri"/>
      <family val="2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b/>
      <sz val="12"/>
      <color rgb="FFC00000"/>
      <name val="Times New Roman"/>
      <family val="1"/>
      <charset val="204"/>
    </font>
    <font>
      <b/>
      <i/>
      <sz val="12"/>
      <color rgb="FFC00000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sz val="12"/>
      <color rgb="FF0000FF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sz val="14"/>
      <name val="Times New Roman"/>
      <family val="1"/>
      <charset val="204"/>
    </font>
    <font>
      <b/>
      <sz val="16"/>
      <color rgb="FF0000FF"/>
      <name val="Times New Roman"/>
      <family val="1"/>
      <charset val="204"/>
    </font>
    <font>
      <sz val="14"/>
      <color rgb="FF0000FF"/>
      <name val="Times New Roman"/>
      <family val="1"/>
      <charset val="204"/>
    </font>
    <font>
      <b/>
      <i/>
      <sz val="14"/>
      <color rgb="FF0000FF"/>
      <name val="Times New Roman"/>
      <family val="1"/>
      <charset val="204"/>
    </font>
    <font>
      <i/>
      <sz val="14"/>
      <color rgb="FF0000FF"/>
      <name val="Times New Roman"/>
      <family val="1"/>
      <charset val="204"/>
    </font>
    <font>
      <sz val="20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i/>
      <sz val="12"/>
      <name val="Times New Roman"/>
      <family val="1"/>
      <charset val="204"/>
    </font>
    <font>
      <b/>
      <i/>
      <u/>
      <sz val="12"/>
      <name val="Times New Roman"/>
      <family val="1"/>
      <charset val="204"/>
    </font>
    <font>
      <i/>
      <u/>
      <sz val="12"/>
      <name val="Times New Roman"/>
      <family val="1"/>
      <charset val="204"/>
    </font>
    <font>
      <sz val="11"/>
      <color rgb="FF7030A0"/>
      <name val="Calibri"/>
      <family val="2"/>
      <charset val="204"/>
    </font>
    <font>
      <b/>
      <sz val="10"/>
      <color rgb="FF0000FF"/>
      <name val="Calibri"/>
      <family val="2"/>
      <charset val="204"/>
    </font>
    <font>
      <sz val="12"/>
      <name val="Calibri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199">
    <xf numFmtId="0" fontId="0" fillId="0" borderId="0" xfId="0"/>
    <xf numFmtId="0" fontId="4" fillId="2" borderId="1" xfId="0" applyFont="1" applyFill="1" applyBorder="1" applyAlignment="1">
      <alignment horizontal="center" vertical="center" wrapText="1"/>
    </xf>
    <xf numFmtId="0" fontId="5" fillId="0" borderId="0" xfId="0" applyFont="1"/>
    <xf numFmtId="0" fontId="3" fillId="3" borderId="1" xfId="0" applyFont="1" applyFill="1" applyBorder="1" applyAlignment="1">
      <alignment horizontal="center" vertical="center" wrapText="1"/>
    </xf>
    <xf numFmtId="165" fontId="2" fillId="2" borderId="1" xfId="0" applyNumberFormat="1" applyFont="1" applyFill="1" applyBorder="1" applyAlignment="1">
      <alignment horizontal="center" vertical="center" wrapText="1"/>
    </xf>
    <xf numFmtId="165" fontId="2" fillId="4" borderId="1" xfId="0" applyNumberFormat="1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10" fontId="2" fillId="2" borderId="1" xfId="0" applyNumberFormat="1" applyFont="1" applyFill="1" applyBorder="1" applyAlignment="1">
      <alignment horizontal="center" vertical="center" wrapText="1"/>
    </xf>
    <xf numFmtId="165" fontId="3" fillId="2" borderId="1" xfId="0" applyNumberFormat="1" applyFont="1" applyFill="1" applyBorder="1" applyAlignment="1">
      <alignment horizontal="center" vertical="center" wrapText="1"/>
    </xf>
    <xf numFmtId="0" fontId="11" fillId="0" borderId="0" xfId="0" applyFont="1"/>
    <xf numFmtId="10" fontId="2" fillId="4" borderId="1" xfId="0" applyNumberFormat="1" applyFont="1" applyFill="1" applyBorder="1" applyAlignment="1">
      <alignment horizontal="center" vertical="center" wrapText="1"/>
    </xf>
    <xf numFmtId="165" fontId="3" fillId="5" borderId="1" xfId="0" applyNumberFormat="1" applyFont="1" applyFill="1" applyBorder="1" applyAlignment="1">
      <alignment horizontal="center" vertical="center" wrapText="1"/>
    </xf>
    <xf numFmtId="2" fontId="2" fillId="2" borderId="1" xfId="0" applyNumberFormat="1" applyFont="1" applyFill="1" applyBorder="1" applyAlignment="1">
      <alignment horizontal="center" vertical="center" wrapText="1"/>
    </xf>
    <xf numFmtId="0" fontId="14" fillId="0" borderId="0" xfId="0" applyFont="1"/>
    <xf numFmtId="164" fontId="2" fillId="6" borderId="9" xfId="0" applyNumberFormat="1" applyFont="1" applyFill="1" applyBorder="1" applyAlignment="1">
      <alignment vertical="center" wrapText="1"/>
    </xf>
    <xf numFmtId="165" fontId="2" fillId="6" borderId="1" xfId="0" applyNumberFormat="1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166" fontId="15" fillId="0" borderId="0" xfId="0" applyNumberFormat="1" applyFont="1"/>
    <xf numFmtId="0" fontId="16" fillId="0" borderId="1" xfId="0" applyFont="1" applyBorder="1"/>
    <xf numFmtId="0" fontId="0" fillId="0" borderId="1" xfId="0" applyBorder="1"/>
    <xf numFmtId="0" fontId="16" fillId="3" borderId="1" xfId="0" applyFont="1" applyFill="1" applyBorder="1"/>
    <xf numFmtId="0" fontId="7" fillId="0" borderId="0" xfId="0" applyFont="1"/>
    <xf numFmtId="168" fontId="14" fillId="0" borderId="0" xfId="0" applyNumberFormat="1" applyFont="1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  <xf numFmtId="4" fontId="1" fillId="0" borderId="0" xfId="0" applyNumberFormat="1" applyFont="1"/>
    <xf numFmtId="0" fontId="14" fillId="0" borderId="15" xfId="0" applyFont="1" applyBorder="1" applyAlignment="1">
      <alignment horizontal="center"/>
    </xf>
    <xf numFmtId="0" fontId="14" fillId="0" borderId="1" xfId="0" applyFont="1" applyBorder="1" applyAlignment="1">
      <alignment horizontal="center"/>
    </xf>
    <xf numFmtId="0" fontId="14" fillId="0" borderId="15" xfId="0" applyFont="1" applyBorder="1" applyAlignment="1">
      <alignment horizontal="center" vertical="center"/>
    </xf>
    <xf numFmtId="0" fontId="14" fillId="0" borderId="9" xfId="0" applyFont="1" applyBorder="1" applyAlignment="1">
      <alignment horizontal="center" vertical="center"/>
    </xf>
    <xf numFmtId="0" fontId="12" fillId="0" borderId="8" xfId="0" applyFont="1" applyBorder="1" applyAlignment="1">
      <alignment horizontal="center" vertical="center"/>
    </xf>
    <xf numFmtId="0" fontId="12" fillId="0" borderId="15" xfId="0" applyFont="1" applyBorder="1" applyAlignment="1">
      <alignment horizontal="center" vertical="center"/>
    </xf>
    <xf numFmtId="0" fontId="12" fillId="0" borderId="9" xfId="0" applyFont="1" applyBorder="1" applyAlignment="1">
      <alignment horizontal="center" vertical="center"/>
    </xf>
    <xf numFmtId="165" fontId="16" fillId="3" borderId="1" xfId="0" applyNumberFormat="1" applyFont="1" applyFill="1" applyBorder="1" applyAlignment="1">
      <alignment horizontal="center"/>
    </xf>
    <xf numFmtId="167" fontId="18" fillId="3" borderId="1" xfId="0" applyNumberFormat="1" applyFont="1" applyFill="1" applyBorder="1" applyAlignment="1">
      <alignment horizontal="center"/>
    </xf>
    <xf numFmtId="0" fontId="14" fillId="0" borderId="0" xfId="0" applyFont="1" applyAlignment="1">
      <alignment horizontal="center"/>
    </xf>
    <xf numFmtId="0" fontId="14" fillId="0" borderId="8" xfId="0" applyFont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164" fontId="2" fillId="2" borderId="8" xfId="0" applyNumberFormat="1" applyFont="1" applyFill="1" applyBorder="1" applyAlignment="1">
      <alignment horizontal="center" vertical="center" wrapText="1"/>
    </xf>
    <xf numFmtId="164" fontId="2" fillId="2" borderId="9" xfId="0" applyNumberFormat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0" fontId="21" fillId="3" borderId="1" xfId="0" applyFont="1" applyFill="1" applyBorder="1"/>
    <xf numFmtId="165" fontId="13" fillId="4" borderId="1" xfId="0" applyNumberFormat="1" applyFont="1" applyFill="1" applyBorder="1" applyAlignment="1">
      <alignment horizontal="center" vertical="center" wrapText="1"/>
    </xf>
    <xf numFmtId="10" fontId="13" fillId="4" borderId="1" xfId="0" applyNumberFormat="1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2" fillId="2" borderId="16" xfId="0" applyFont="1" applyFill="1" applyBorder="1" applyAlignment="1">
      <alignment horizontal="center" vertical="center" wrapText="1"/>
    </xf>
    <xf numFmtId="2" fontId="2" fillId="5" borderId="1" xfId="0" applyNumberFormat="1" applyFont="1" applyFill="1" applyBorder="1" applyAlignment="1">
      <alignment horizontal="center" vertical="center" wrapText="1"/>
    </xf>
    <xf numFmtId="167" fontId="21" fillId="3" borderId="1" xfId="0" applyNumberFormat="1" applyFont="1" applyFill="1" applyBorder="1"/>
    <xf numFmtId="0" fontId="2" fillId="6" borderId="9" xfId="0" applyFont="1" applyFill="1" applyBorder="1" applyAlignment="1">
      <alignment horizontal="center" vertical="center" wrapText="1"/>
    </xf>
    <xf numFmtId="0" fontId="21" fillId="3" borderId="0" xfId="0" applyFont="1" applyFill="1"/>
    <xf numFmtId="0" fontId="24" fillId="3" borderId="1" xfId="0" applyFont="1" applyFill="1" applyBorder="1" applyAlignment="1">
      <alignment horizontal="center" vertical="center" wrapText="1"/>
    </xf>
    <xf numFmtId="0" fontId="25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17" fillId="0" borderId="0" xfId="0" applyFont="1"/>
    <xf numFmtId="0" fontId="26" fillId="0" borderId="0" xfId="0" applyFont="1"/>
    <xf numFmtId="0" fontId="27" fillId="0" borderId="0" xfId="0" applyFont="1"/>
    <xf numFmtId="0" fontId="31" fillId="0" borderId="0" xfId="0" applyFont="1"/>
    <xf numFmtId="0" fontId="29" fillId="0" borderId="1" xfId="0" applyFont="1" applyBorder="1" applyAlignment="1">
      <alignment horizontal="center" vertical="center" wrapText="1"/>
    </xf>
    <xf numFmtId="0" fontId="31" fillId="0" borderId="1" xfId="0" applyFont="1" applyBorder="1" applyAlignment="1">
      <alignment vertical="center" wrapText="1"/>
    </xf>
    <xf numFmtId="168" fontId="31" fillId="0" borderId="1" xfId="0" applyNumberFormat="1" applyFont="1" applyBorder="1"/>
    <xf numFmtId="0" fontId="29" fillId="0" borderId="1" xfId="0" applyFont="1" applyBorder="1" applyAlignment="1">
      <alignment horizontal="center"/>
    </xf>
    <xf numFmtId="0" fontId="31" fillId="0" borderId="1" xfId="0" applyFont="1" applyBorder="1" applyAlignment="1">
      <alignment horizontal="center"/>
    </xf>
    <xf numFmtId="4" fontId="31" fillId="0" borderId="0" xfId="0" applyNumberFormat="1" applyFont="1"/>
    <xf numFmtId="0" fontId="0" fillId="5" borderId="0" xfId="0" applyFill="1"/>
    <xf numFmtId="0" fontId="21" fillId="5" borderId="0" xfId="0" applyFont="1" applyFill="1"/>
    <xf numFmtId="0" fontId="33" fillId="0" borderId="0" xfId="0" applyFont="1"/>
    <xf numFmtId="0" fontId="17" fillId="0" borderId="0" xfId="0" applyFont="1" applyAlignment="1">
      <alignment horizontal="right"/>
    </xf>
    <xf numFmtId="0" fontId="34" fillId="3" borderId="0" xfId="0" applyFont="1" applyFill="1"/>
    <xf numFmtId="0" fontId="27" fillId="3" borderId="0" xfId="0" applyFont="1" applyFill="1"/>
    <xf numFmtId="4" fontId="19" fillId="5" borderId="0" xfId="0" applyNumberFormat="1" applyFont="1" applyFill="1"/>
    <xf numFmtId="4" fontId="34" fillId="3" borderId="0" xfId="0" applyNumberFormat="1" applyFont="1" applyFill="1"/>
    <xf numFmtId="0" fontId="35" fillId="0" borderId="0" xfId="0" applyFont="1"/>
    <xf numFmtId="0" fontId="28" fillId="0" borderId="0" xfId="0" applyFont="1" applyAlignment="1">
      <alignment vertical="center" wrapText="1"/>
    </xf>
    <xf numFmtId="0" fontId="28" fillId="0" borderId="0" xfId="0" applyFont="1" applyAlignment="1">
      <alignment horizontal="center" vertical="center" wrapText="1"/>
    </xf>
    <xf numFmtId="165" fontId="2" fillId="5" borderId="1" xfId="0" applyNumberFormat="1" applyFont="1" applyFill="1" applyBorder="1" applyAlignment="1">
      <alignment horizontal="center" vertical="center" wrapText="1"/>
    </xf>
    <xf numFmtId="10" fontId="2" fillId="5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/>
    <xf numFmtId="166" fontId="15" fillId="0" borderId="0" xfId="0" applyNumberFormat="1" applyFont="1" applyAlignment="1">
      <alignment horizontal="center"/>
    </xf>
    <xf numFmtId="0" fontId="32" fillId="3" borderId="0" xfId="0" applyFont="1" applyFill="1" applyAlignment="1">
      <alignment horizontal="center" vertical="center" wrapText="1"/>
    </xf>
    <xf numFmtId="0" fontId="0" fillId="0" borderId="0" xfId="0" applyAlignment="1">
      <alignment vertical="center" wrapText="1"/>
    </xf>
    <xf numFmtId="0" fontId="9" fillId="0" borderId="0" xfId="0" applyFont="1" applyAlignment="1">
      <alignment vertical="center" wrapText="1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14" fillId="0" borderId="0" xfId="0" applyFont="1" applyAlignment="1">
      <alignment vertical="center" wrapText="1"/>
    </xf>
    <xf numFmtId="0" fontId="5" fillId="0" borderId="0" xfId="0" applyFont="1" applyAlignment="1">
      <alignment vertical="center" wrapText="1"/>
    </xf>
    <xf numFmtId="0" fontId="7" fillId="0" borderId="0" xfId="0" applyFont="1" applyAlignment="1">
      <alignment vertical="center" wrapText="1"/>
    </xf>
    <xf numFmtId="0" fontId="11" fillId="0" borderId="0" xfId="0" applyFont="1" applyAlignment="1">
      <alignment vertical="center" wrapText="1"/>
    </xf>
    <xf numFmtId="165" fontId="2" fillId="8" borderId="1" xfId="0" applyNumberFormat="1" applyFont="1" applyFill="1" applyBorder="1" applyAlignment="1">
      <alignment horizontal="center" vertical="center" wrapText="1"/>
    </xf>
    <xf numFmtId="10" fontId="2" fillId="8" borderId="1" xfId="0" applyNumberFormat="1" applyFont="1" applyFill="1" applyBorder="1" applyAlignment="1">
      <alignment horizontal="center" vertical="center" wrapText="1"/>
    </xf>
    <xf numFmtId="169" fontId="2" fillId="2" borderId="1" xfId="0" applyNumberFormat="1" applyFont="1" applyFill="1" applyBorder="1" applyAlignment="1">
      <alignment horizontal="center" vertical="center" wrapText="1"/>
    </xf>
    <xf numFmtId="166" fontId="2" fillId="2" borderId="1" xfId="0" applyNumberFormat="1" applyFont="1" applyFill="1" applyBorder="1" applyAlignment="1">
      <alignment horizontal="center" vertical="center" wrapText="1"/>
    </xf>
    <xf numFmtId="170" fontId="14" fillId="0" borderId="0" xfId="0" applyNumberFormat="1" applyFont="1"/>
    <xf numFmtId="0" fontId="42" fillId="0" borderId="0" xfId="0" applyFont="1"/>
    <xf numFmtId="166" fontId="42" fillId="0" borderId="0" xfId="0" applyNumberFormat="1" applyFont="1"/>
    <xf numFmtId="170" fontId="18" fillId="0" borderId="0" xfId="0" applyNumberFormat="1" applyFont="1"/>
    <xf numFmtId="0" fontId="3" fillId="3" borderId="1" xfId="0" applyFont="1" applyFill="1" applyBorder="1" applyAlignment="1">
      <alignment horizontal="center" vertical="center" wrapText="1"/>
    </xf>
    <xf numFmtId="168" fontId="2" fillId="5" borderId="1" xfId="0" applyNumberFormat="1" applyFont="1" applyFill="1" applyBorder="1" applyAlignment="1">
      <alignment horizontal="center" vertical="center" wrapText="1"/>
    </xf>
    <xf numFmtId="0" fontId="18" fillId="0" borderId="0" xfId="0" applyFont="1"/>
    <xf numFmtId="0" fontId="3" fillId="3" borderId="1" xfId="0" applyFont="1" applyFill="1" applyBorder="1" applyAlignment="1">
      <alignment horizontal="center" vertical="center" wrapText="1"/>
    </xf>
    <xf numFmtId="165" fontId="2" fillId="6" borderId="9" xfId="0" applyNumberFormat="1" applyFont="1" applyFill="1" applyBorder="1" applyAlignment="1">
      <alignment horizontal="center" vertical="center" wrapText="1"/>
    </xf>
    <xf numFmtId="1" fontId="2" fillId="6" borderId="1" xfId="0" applyNumberFormat="1" applyFont="1" applyFill="1" applyBorder="1" applyAlignment="1">
      <alignment horizontal="center" vertical="center" wrapText="1"/>
    </xf>
    <xf numFmtId="1" fontId="2" fillId="6" borderId="9" xfId="0" applyNumberFormat="1" applyFont="1" applyFill="1" applyBorder="1" applyAlignment="1">
      <alignment horizontal="center" vertical="center" wrapText="1"/>
    </xf>
    <xf numFmtId="168" fontId="11" fillId="0" borderId="0" xfId="0" applyNumberFormat="1" applyFont="1"/>
    <xf numFmtId="0" fontId="43" fillId="0" borderId="0" xfId="0" applyFont="1"/>
    <xf numFmtId="167" fontId="18" fillId="3" borderId="0" xfId="0" applyNumberFormat="1" applyFont="1" applyFill="1"/>
    <xf numFmtId="0" fontId="18" fillId="3" borderId="0" xfId="0" applyFont="1" applyFill="1"/>
    <xf numFmtId="0" fontId="16" fillId="3" borderId="0" xfId="0" applyFont="1" applyFill="1"/>
    <xf numFmtId="165" fontId="16" fillId="3" borderId="0" xfId="0" applyNumberFormat="1" applyFont="1" applyFill="1"/>
    <xf numFmtId="168" fontId="5" fillId="0" borderId="0" xfId="0" applyNumberFormat="1" applyFont="1"/>
    <xf numFmtId="167" fontId="44" fillId="3" borderId="0" xfId="0" applyNumberFormat="1" applyFont="1" applyFill="1"/>
    <xf numFmtId="0" fontId="18" fillId="0" borderId="1" xfId="0" applyFont="1" applyBorder="1" applyAlignment="1">
      <alignment horizontal="center" vertical="center" wrapText="1"/>
    </xf>
    <xf numFmtId="0" fontId="2" fillId="2" borderId="17" xfId="0" applyFont="1" applyFill="1" applyBorder="1" applyAlignment="1">
      <alignment horizontal="center" vertical="center" wrapText="1"/>
    </xf>
    <xf numFmtId="0" fontId="2" fillId="2" borderId="18" xfId="0" applyFont="1" applyFill="1" applyBorder="1" applyAlignment="1">
      <alignment horizontal="center" vertical="center" wrapText="1"/>
    </xf>
    <xf numFmtId="164" fontId="2" fillId="2" borderId="8" xfId="0" applyNumberFormat="1" applyFont="1" applyFill="1" applyBorder="1" applyAlignment="1">
      <alignment horizontal="center" vertical="center" wrapText="1"/>
    </xf>
    <xf numFmtId="164" fontId="2" fillId="2" borderId="9" xfId="0" applyNumberFormat="1" applyFont="1" applyFill="1" applyBorder="1" applyAlignment="1">
      <alignment horizontal="center" vertical="center" wrapText="1"/>
    </xf>
    <xf numFmtId="0" fontId="17" fillId="5" borderId="0" xfId="0" applyFont="1" applyFill="1" applyAlignment="1">
      <alignment horizontal="center"/>
    </xf>
    <xf numFmtId="164" fontId="2" fillId="5" borderId="8" xfId="0" applyNumberFormat="1" applyFont="1" applyFill="1" applyBorder="1" applyAlignment="1">
      <alignment horizontal="center" vertical="center" wrapText="1"/>
    </xf>
    <xf numFmtId="164" fontId="2" fillId="5" borderId="9" xfId="0" applyNumberFormat="1" applyFont="1" applyFill="1" applyBorder="1" applyAlignment="1">
      <alignment horizontal="center" vertical="center" wrapText="1"/>
    </xf>
    <xf numFmtId="9" fontId="2" fillId="5" borderId="8" xfId="0" applyNumberFormat="1" applyFont="1" applyFill="1" applyBorder="1" applyAlignment="1">
      <alignment horizontal="center" vertical="center" wrapText="1"/>
    </xf>
    <xf numFmtId="9" fontId="2" fillId="5" borderId="9" xfId="0" applyNumberFormat="1" applyFont="1" applyFill="1" applyBorder="1" applyAlignment="1">
      <alignment horizontal="center" vertical="center" wrapText="1"/>
    </xf>
    <xf numFmtId="164" fontId="24" fillId="3" borderId="8" xfId="0" applyNumberFormat="1" applyFont="1" applyFill="1" applyBorder="1" applyAlignment="1">
      <alignment horizontal="center" vertical="center" wrapText="1"/>
    </xf>
    <xf numFmtId="164" fontId="24" fillId="3" borderId="9" xfId="0" applyNumberFormat="1" applyFont="1" applyFill="1" applyBorder="1" applyAlignment="1">
      <alignment horizontal="center" vertical="center" wrapText="1"/>
    </xf>
    <xf numFmtId="165" fontId="2" fillId="2" borderId="8" xfId="0" applyNumberFormat="1" applyFont="1" applyFill="1" applyBorder="1" applyAlignment="1">
      <alignment horizontal="center" vertical="center" wrapText="1"/>
    </xf>
    <xf numFmtId="165" fontId="2" fillId="2" borderId="9" xfId="0" applyNumberFormat="1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3" fillId="4" borderId="8" xfId="0" applyFont="1" applyFill="1" applyBorder="1" applyAlignment="1">
      <alignment horizontal="center" vertical="center" wrapText="1"/>
    </xf>
    <xf numFmtId="0" fontId="3" fillId="4" borderId="9" xfId="0" applyFont="1" applyFill="1" applyBorder="1" applyAlignment="1">
      <alignment horizontal="center" vertical="center" wrapText="1"/>
    </xf>
    <xf numFmtId="0" fontId="2" fillId="4" borderId="8" xfId="0" applyFont="1" applyFill="1" applyBorder="1" applyAlignment="1">
      <alignment horizontal="center" vertical="center" wrapText="1"/>
    </xf>
    <xf numFmtId="0" fontId="2" fillId="4" borderId="9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165" fontId="24" fillId="3" borderId="8" xfId="0" applyNumberFormat="1" applyFont="1" applyFill="1" applyBorder="1" applyAlignment="1">
      <alignment horizontal="center" vertical="center" wrapText="1"/>
    </xf>
    <xf numFmtId="165" fontId="24" fillId="3" borderId="9" xfId="0" applyNumberFormat="1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164" fontId="13" fillId="5" borderId="8" xfId="0" applyNumberFormat="1" applyFont="1" applyFill="1" applyBorder="1" applyAlignment="1">
      <alignment horizontal="center" vertical="center" wrapText="1"/>
    </xf>
    <xf numFmtId="164" fontId="13" fillId="5" borderId="9" xfId="0" applyNumberFormat="1" applyFont="1" applyFill="1" applyBorder="1" applyAlignment="1">
      <alignment horizontal="center" vertical="center" wrapText="1"/>
    </xf>
    <xf numFmtId="168" fontId="2" fillId="5" borderId="8" xfId="0" applyNumberFormat="1" applyFont="1" applyFill="1" applyBorder="1" applyAlignment="1">
      <alignment horizontal="center" vertical="center" wrapText="1"/>
    </xf>
    <xf numFmtId="168" fontId="2" fillId="5" borderId="9" xfId="0" applyNumberFormat="1" applyFont="1" applyFill="1" applyBorder="1" applyAlignment="1">
      <alignment horizontal="center" vertical="center" wrapText="1"/>
    </xf>
    <xf numFmtId="165" fontId="24" fillId="7" borderId="9" xfId="0" applyNumberFormat="1" applyFont="1" applyFill="1" applyBorder="1" applyAlignment="1">
      <alignment horizontal="center" vertical="center" wrapText="1"/>
    </xf>
    <xf numFmtId="0" fontId="3" fillId="5" borderId="8" xfId="0" applyFont="1" applyFill="1" applyBorder="1" applyAlignment="1">
      <alignment horizontal="center" vertical="center" wrapText="1"/>
    </xf>
    <xf numFmtId="0" fontId="3" fillId="5" borderId="9" xfId="0" applyFont="1" applyFill="1" applyBorder="1" applyAlignment="1">
      <alignment horizontal="center" vertical="center" wrapText="1"/>
    </xf>
    <xf numFmtId="0" fontId="13" fillId="5" borderId="8" xfId="0" applyFont="1" applyFill="1" applyBorder="1" applyAlignment="1">
      <alignment horizontal="center" vertical="center" wrapText="1"/>
    </xf>
    <xf numFmtId="0" fontId="13" fillId="5" borderId="9" xfId="0" applyFont="1" applyFill="1" applyBorder="1" applyAlignment="1">
      <alignment horizontal="center" vertical="center" wrapText="1"/>
    </xf>
    <xf numFmtId="0" fontId="24" fillId="3" borderId="8" xfId="0" applyFont="1" applyFill="1" applyBorder="1" applyAlignment="1">
      <alignment horizontal="center" vertical="center" wrapText="1"/>
    </xf>
    <xf numFmtId="0" fontId="24" fillId="3" borderId="9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3" fillId="3" borderId="16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3" fillId="3" borderId="0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 wrapText="1"/>
    </xf>
    <xf numFmtId="0" fontId="30" fillId="0" borderId="0" xfId="0" applyFont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24" fillId="3" borderId="1" xfId="0" applyFont="1" applyFill="1" applyBorder="1" applyAlignment="1">
      <alignment horizontal="center" vertical="center" wrapText="1"/>
    </xf>
    <xf numFmtId="0" fontId="3" fillId="3" borderId="9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10" xfId="0" applyFont="1" applyFill="1" applyBorder="1" applyAlignment="1">
      <alignment horizontal="center" vertical="center" wrapText="1"/>
    </xf>
    <xf numFmtId="0" fontId="3" fillId="3" borderId="11" xfId="0" applyFont="1" applyFill="1" applyBorder="1" applyAlignment="1">
      <alignment horizontal="center" vertical="center" wrapText="1"/>
    </xf>
    <xf numFmtId="0" fontId="3" fillId="3" borderId="12" xfId="0" applyFont="1" applyFill="1" applyBorder="1" applyAlignment="1">
      <alignment horizontal="center" vertical="center" wrapText="1"/>
    </xf>
    <xf numFmtId="0" fontId="2" fillId="5" borderId="8" xfId="0" applyFont="1" applyFill="1" applyBorder="1" applyAlignment="1">
      <alignment horizontal="center" vertical="center" wrapText="1"/>
    </xf>
    <xf numFmtId="0" fontId="2" fillId="5" borderId="9" xfId="0" applyFont="1" applyFill="1" applyBorder="1" applyAlignment="1">
      <alignment horizontal="center" vertical="center" wrapText="1"/>
    </xf>
    <xf numFmtId="0" fontId="2" fillId="5" borderId="8" xfId="0" applyNumberFormat="1" applyFont="1" applyFill="1" applyBorder="1" applyAlignment="1">
      <alignment horizontal="center" vertical="center" wrapText="1"/>
    </xf>
    <xf numFmtId="0" fontId="25" fillId="3" borderId="8" xfId="0" applyFont="1" applyFill="1" applyBorder="1" applyAlignment="1">
      <alignment horizontal="center" vertical="center" wrapText="1"/>
    </xf>
    <xf numFmtId="0" fontId="25" fillId="3" borderId="9" xfId="0" applyFont="1" applyFill="1" applyBorder="1" applyAlignment="1">
      <alignment horizontal="center" vertical="center" wrapText="1"/>
    </xf>
    <xf numFmtId="170" fontId="24" fillId="3" borderId="8" xfId="0" applyNumberFormat="1" applyFont="1" applyFill="1" applyBorder="1" applyAlignment="1">
      <alignment horizontal="center" vertical="center" wrapText="1"/>
    </xf>
    <xf numFmtId="170" fontId="24" fillId="3" borderId="9" xfId="0" applyNumberFormat="1" applyFont="1" applyFill="1" applyBorder="1" applyAlignment="1">
      <alignment horizontal="center" vertical="center" wrapText="1"/>
    </xf>
    <xf numFmtId="0" fontId="13" fillId="4" borderId="8" xfId="0" applyFont="1" applyFill="1" applyBorder="1" applyAlignment="1">
      <alignment horizontal="center" vertical="center" wrapText="1"/>
    </xf>
    <xf numFmtId="0" fontId="13" fillId="4" borderId="9" xfId="0" applyFont="1" applyFill="1" applyBorder="1" applyAlignment="1">
      <alignment horizontal="center" vertical="center" wrapText="1"/>
    </xf>
    <xf numFmtId="170" fontId="25" fillId="3" borderId="8" xfId="0" applyNumberFormat="1" applyFont="1" applyFill="1" applyBorder="1" applyAlignment="1">
      <alignment horizontal="center" vertical="center" wrapText="1"/>
    </xf>
    <xf numFmtId="170" fontId="25" fillId="3" borderId="9" xfId="0" applyNumberFormat="1" applyFont="1" applyFill="1" applyBorder="1" applyAlignment="1">
      <alignment horizontal="center" vertical="center" wrapText="1"/>
    </xf>
    <xf numFmtId="0" fontId="39" fillId="0" borderId="0" xfId="0" applyFont="1" applyAlignment="1">
      <alignment horizontal="left" wrapText="1"/>
    </xf>
    <xf numFmtId="0" fontId="29" fillId="0" borderId="0" xfId="0" applyFont="1" applyAlignment="1">
      <alignment horizontal="center" vertical="center" wrapText="1"/>
    </xf>
    <xf numFmtId="0" fontId="20" fillId="0" borderId="0" xfId="0" applyFont="1" applyAlignment="1">
      <alignment horizontal="center"/>
    </xf>
    <xf numFmtId="0" fontId="29" fillId="0" borderId="0" xfId="0" applyFont="1" applyAlignment="1">
      <alignment horizontal="center"/>
    </xf>
    <xf numFmtId="0" fontId="29" fillId="0" borderId="1" xfId="0" applyFont="1" applyBorder="1" applyAlignment="1">
      <alignment horizontal="center" vertical="center" wrapText="1"/>
    </xf>
    <xf numFmtId="0" fontId="29" fillId="0" borderId="8" xfId="0" applyFont="1" applyBorder="1" applyAlignment="1">
      <alignment horizontal="center" vertical="center" wrapText="1"/>
    </xf>
    <xf numFmtId="0" fontId="29" fillId="0" borderId="15" xfId="0" applyFont="1" applyBorder="1" applyAlignment="1">
      <alignment horizontal="center" vertical="center" wrapText="1"/>
    </xf>
    <xf numFmtId="0" fontId="29" fillId="0" borderId="9" xfId="0" applyFont="1" applyBorder="1" applyAlignment="1">
      <alignment horizontal="center" vertical="center" wrapText="1"/>
    </xf>
    <xf numFmtId="0" fontId="17" fillId="0" borderId="0" xfId="0" applyFont="1" applyAlignment="1">
      <alignment horizontal="right"/>
    </xf>
    <xf numFmtId="0" fontId="1" fillId="0" borderId="0" xfId="0" applyFont="1" applyAlignment="1">
      <alignment horizontal="left" vertical="center" wrapText="1"/>
    </xf>
    <xf numFmtId="0" fontId="19" fillId="3" borderId="0" xfId="0" applyFont="1" applyFill="1" applyAlignment="1">
      <alignment horizontal="center" wrapText="1"/>
    </xf>
    <xf numFmtId="0" fontId="6" fillId="0" borderId="0" xfId="0" applyFont="1" applyAlignment="1">
      <alignment horizontal="center" wrapText="1"/>
    </xf>
    <xf numFmtId="0" fontId="6" fillId="0" borderId="0" xfId="0" applyFont="1" applyAlignment="1">
      <alignment horizontal="center"/>
    </xf>
    <xf numFmtId="0" fontId="19" fillId="0" borderId="0" xfId="0" applyFont="1" applyAlignment="1">
      <alignment horizontal="center" wrapText="1"/>
    </xf>
    <xf numFmtId="0" fontId="19" fillId="0" borderId="0" xfId="0" applyFont="1" applyAlignment="1">
      <alignment horizontal="center"/>
    </xf>
    <xf numFmtId="0" fontId="19" fillId="3" borderId="0" xfId="0" applyFont="1" applyFill="1" applyAlignment="1">
      <alignment horizontal="center"/>
    </xf>
    <xf numFmtId="0" fontId="17" fillId="0" borderId="0" xfId="0" applyFont="1" applyAlignment="1">
      <alignment horizontal="center" wrapText="1"/>
    </xf>
    <xf numFmtId="0" fontId="17" fillId="0" borderId="0" xfId="0" applyFont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5" Type="http://schemas.openxmlformats.org/officeDocument/2006/relationships/image" Target="../media/image5.png"/><Relationship Id="rId10" Type="http://schemas.openxmlformats.org/officeDocument/2006/relationships/image" Target="../media/image10.png"/><Relationship Id="rId4" Type="http://schemas.openxmlformats.org/officeDocument/2006/relationships/image" Target="../media/image4.png"/><Relationship Id="rId9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10</xdr:row>
      <xdr:rowOff>0</xdr:rowOff>
    </xdr:from>
    <xdr:to>
      <xdr:col>0</xdr:col>
      <xdr:colOff>438150</xdr:colOff>
      <xdr:row>11</xdr:row>
      <xdr:rowOff>11641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" y="5267325"/>
          <a:ext cx="438149" cy="41169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95250</xdr:colOff>
      <xdr:row>8</xdr:row>
      <xdr:rowOff>161925</xdr:rowOff>
    </xdr:from>
    <xdr:to>
      <xdr:col>0</xdr:col>
      <xdr:colOff>476250</xdr:colOff>
      <xdr:row>8</xdr:row>
      <xdr:rowOff>438150</xdr:rowOff>
    </xdr:to>
    <xdr:pic>
      <xdr:nvPicPr>
        <xdr:cNvPr id="3" name="Рисунок 2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4648200"/>
          <a:ext cx="381000" cy="2762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7</xdr:row>
      <xdr:rowOff>0</xdr:rowOff>
    </xdr:from>
    <xdr:to>
      <xdr:col>2</xdr:col>
      <xdr:colOff>257175</xdr:colOff>
      <xdr:row>7</xdr:row>
      <xdr:rowOff>504825</xdr:rowOff>
    </xdr:to>
    <xdr:pic>
      <xdr:nvPicPr>
        <xdr:cNvPr id="4" name="Рисунок 3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486275"/>
          <a:ext cx="1724025" cy="504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57150</xdr:colOff>
      <xdr:row>12</xdr:row>
      <xdr:rowOff>161926</xdr:rowOff>
    </xdr:from>
    <xdr:to>
      <xdr:col>1</xdr:col>
      <xdr:colOff>28575</xdr:colOff>
      <xdr:row>13</xdr:row>
      <xdr:rowOff>266700</xdr:rowOff>
    </xdr:to>
    <xdr:pic>
      <xdr:nvPicPr>
        <xdr:cNvPr id="5" name="Рисунок 4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6553201"/>
          <a:ext cx="714375" cy="30479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17</xdr:row>
      <xdr:rowOff>0</xdr:rowOff>
    </xdr:from>
    <xdr:to>
      <xdr:col>2</xdr:col>
      <xdr:colOff>1009650</xdr:colOff>
      <xdr:row>17</xdr:row>
      <xdr:rowOff>333375</xdr:rowOff>
    </xdr:to>
    <xdr:pic>
      <xdr:nvPicPr>
        <xdr:cNvPr id="7" name="Рисунок 6"/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42950" y="8477250"/>
          <a:ext cx="2476500" cy="333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161925</xdr:colOff>
      <xdr:row>19</xdr:row>
      <xdr:rowOff>28575</xdr:rowOff>
    </xdr:from>
    <xdr:to>
      <xdr:col>0</xdr:col>
      <xdr:colOff>628650</xdr:colOff>
      <xdr:row>19</xdr:row>
      <xdr:rowOff>285750</xdr:rowOff>
    </xdr:to>
    <xdr:pic>
      <xdr:nvPicPr>
        <xdr:cNvPr id="8" name="Рисунок 7"/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925" y="9229725"/>
          <a:ext cx="466725" cy="2571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0</xdr:colOff>
      <xdr:row>21</xdr:row>
      <xdr:rowOff>0</xdr:rowOff>
    </xdr:from>
    <xdr:to>
      <xdr:col>0</xdr:col>
      <xdr:colOff>866775</xdr:colOff>
      <xdr:row>21</xdr:row>
      <xdr:rowOff>333375</xdr:rowOff>
    </xdr:to>
    <xdr:pic>
      <xdr:nvPicPr>
        <xdr:cNvPr id="10" name="Рисунок 9"/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763125"/>
          <a:ext cx="866775" cy="333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40</xdr:row>
      <xdr:rowOff>0</xdr:rowOff>
    </xdr:from>
    <xdr:to>
      <xdr:col>2</xdr:col>
      <xdr:colOff>342900</xdr:colOff>
      <xdr:row>41</xdr:row>
      <xdr:rowOff>38100</xdr:rowOff>
    </xdr:to>
    <xdr:pic>
      <xdr:nvPicPr>
        <xdr:cNvPr id="11" name="Рисунок 10"/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12477750"/>
          <a:ext cx="1809750" cy="504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95250</xdr:colOff>
      <xdr:row>42</xdr:row>
      <xdr:rowOff>161925</xdr:rowOff>
    </xdr:from>
    <xdr:to>
      <xdr:col>0</xdr:col>
      <xdr:colOff>476250</xdr:colOff>
      <xdr:row>42</xdr:row>
      <xdr:rowOff>438150</xdr:rowOff>
    </xdr:to>
    <xdr:pic>
      <xdr:nvPicPr>
        <xdr:cNvPr id="13" name="Рисунок 12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6076950"/>
          <a:ext cx="381000" cy="2762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0</xdr:colOff>
      <xdr:row>47</xdr:row>
      <xdr:rowOff>0</xdr:rowOff>
    </xdr:from>
    <xdr:to>
      <xdr:col>0</xdr:col>
      <xdr:colOff>752475</xdr:colOff>
      <xdr:row>47</xdr:row>
      <xdr:rowOff>285750</xdr:rowOff>
    </xdr:to>
    <xdr:pic>
      <xdr:nvPicPr>
        <xdr:cNvPr id="15" name="Рисунок 14"/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4725650"/>
          <a:ext cx="752475" cy="2857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51</xdr:row>
      <xdr:rowOff>0</xdr:rowOff>
    </xdr:from>
    <xdr:to>
      <xdr:col>2</xdr:col>
      <xdr:colOff>1209675</xdr:colOff>
      <xdr:row>51</xdr:row>
      <xdr:rowOff>333375</xdr:rowOff>
    </xdr:to>
    <xdr:pic>
      <xdr:nvPicPr>
        <xdr:cNvPr id="16" name="Рисунок 15"/>
        <xdr:cNvPicPr>
          <a:picLocks noChangeAspect="1" noChangeArrowheads="1"/>
        </xdr:cNvPicPr>
      </xdr:nvPicPr>
      <xdr:blipFill>
        <a:blip xmlns:r="http://schemas.openxmlformats.org/officeDocument/2006/relationships" r:embed="rId10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16554450"/>
          <a:ext cx="2676525" cy="333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0</xdr:colOff>
      <xdr:row>53</xdr:row>
      <xdr:rowOff>0</xdr:rowOff>
    </xdr:from>
    <xdr:to>
      <xdr:col>0</xdr:col>
      <xdr:colOff>819150</xdr:colOff>
      <xdr:row>53</xdr:row>
      <xdr:rowOff>257175</xdr:rowOff>
    </xdr:to>
    <xdr:pic>
      <xdr:nvPicPr>
        <xdr:cNvPr id="17" name="Рисунок 16"/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7164050"/>
          <a:ext cx="819150" cy="2571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C71"/>
  <sheetViews>
    <sheetView showGridLines="0" view="pageBreakPreview" zoomScale="90" zoomScaleNormal="100" zoomScaleSheetLayoutView="90" workbookViewId="0">
      <pane xSplit="2" ySplit="9" topLeftCell="G38" activePane="bottomRight" state="frozen"/>
      <selection pane="topRight" activeCell="C1" sqref="C1"/>
      <selection pane="bottomLeft" activeCell="A9" sqref="A9"/>
      <selection pane="bottomRight" activeCell="S38" sqref="S38:S41"/>
    </sheetView>
  </sheetViews>
  <sheetFormatPr defaultColWidth="8.85546875" defaultRowHeight="15.75" x14ac:dyDescent="0.25"/>
  <cols>
    <col min="1" max="1" width="6.28515625" style="9" customWidth="1"/>
    <col min="2" max="2" width="21.85546875" customWidth="1"/>
    <col min="3" max="3" width="46.85546875" customWidth="1"/>
    <col min="4" max="5" width="12.85546875" customWidth="1"/>
    <col min="6" max="12" width="11.85546875" customWidth="1"/>
    <col min="13" max="18" width="11" customWidth="1"/>
    <col min="19" max="19" width="13.85546875" style="2" customWidth="1"/>
    <col min="20" max="20" width="11" customWidth="1"/>
    <col min="21" max="21" width="9.42578125" style="54" customWidth="1"/>
    <col min="22" max="22" width="11" customWidth="1"/>
    <col min="23" max="23" width="14.42578125" customWidth="1"/>
    <col min="24" max="24" width="0.140625" hidden="1" customWidth="1"/>
    <col min="25" max="25" width="17.5703125" style="13" customWidth="1"/>
    <col min="26" max="26" width="22.5703125" style="84" customWidth="1"/>
    <col min="27" max="27" width="10.85546875" customWidth="1"/>
    <col min="28" max="28" width="11.140625" customWidth="1"/>
    <col min="29" max="29" width="11.5703125" customWidth="1"/>
  </cols>
  <sheetData>
    <row r="1" spans="1:29" ht="27.75" customHeight="1" x14ac:dyDescent="0.25">
      <c r="T1" s="68"/>
      <c r="U1" s="69"/>
      <c r="V1" s="120" t="s">
        <v>238</v>
      </c>
      <c r="W1" s="120"/>
    </row>
    <row r="2" spans="1:29" ht="27" customHeight="1" x14ac:dyDescent="0.25">
      <c r="B2" s="160" t="s">
        <v>261</v>
      </c>
      <c r="C2" s="160"/>
      <c r="D2" s="160"/>
      <c r="E2" s="160"/>
      <c r="F2" s="160" t="s">
        <v>0</v>
      </c>
      <c r="G2" s="160"/>
      <c r="H2" s="160"/>
      <c r="I2" s="160" t="s">
        <v>0</v>
      </c>
      <c r="J2" s="160"/>
      <c r="K2" s="160"/>
      <c r="L2" s="160" t="s">
        <v>0</v>
      </c>
      <c r="M2" s="160"/>
      <c r="N2" s="160"/>
      <c r="O2" s="160" t="s">
        <v>0</v>
      </c>
      <c r="P2" s="160"/>
      <c r="Q2" s="160"/>
      <c r="R2" s="160"/>
      <c r="S2" s="160" t="s">
        <v>0</v>
      </c>
      <c r="T2" s="160"/>
      <c r="U2" s="160"/>
      <c r="V2" s="160" t="s">
        <v>0</v>
      </c>
      <c r="W2" s="160" t="s">
        <v>0</v>
      </c>
      <c r="X2" s="160" t="s">
        <v>0</v>
      </c>
    </row>
    <row r="3" spans="1:29" ht="27.75" customHeight="1" x14ac:dyDescent="0.25">
      <c r="B3" s="161" t="s">
        <v>239</v>
      </c>
      <c r="C3" s="161"/>
      <c r="D3" s="161"/>
      <c r="E3" s="161"/>
      <c r="F3" s="161" t="s">
        <v>1</v>
      </c>
      <c r="G3" s="161"/>
      <c r="H3" s="161"/>
      <c r="I3" s="161" t="s">
        <v>1</v>
      </c>
      <c r="J3" s="161"/>
      <c r="K3" s="161"/>
      <c r="L3" s="161" t="s">
        <v>1</v>
      </c>
      <c r="M3" s="161"/>
      <c r="N3" s="161"/>
      <c r="O3" s="161" t="s">
        <v>1</v>
      </c>
      <c r="P3" s="161"/>
      <c r="Q3" s="161"/>
      <c r="R3" s="161"/>
      <c r="S3" s="161" t="s">
        <v>1</v>
      </c>
      <c r="T3" s="161"/>
      <c r="U3" s="161"/>
      <c r="V3" s="161" t="s">
        <v>1</v>
      </c>
      <c r="W3" s="161" t="s">
        <v>1</v>
      </c>
      <c r="X3" s="161" t="s">
        <v>1</v>
      </c>
    </row>
    <row r="4" spans="1:29" ht="2.25" customHeight="1" x14ac:dyDescent="0.25"/>
    <row r="5" spans="1:29" ht="16.5" customHeight="1" x14ac:dyDescent="0.25">
      <c r="A5" s="162" t="s">
        <v>69</v>
      </c>
      <c r="B5" s="163"/>
      <c r="C5" s="16"/>
      <c r="D5" s="167" t="s">
        <v>266</v>
      </c>
      <c r="E5" s="168"/>
      <c r="F5" s="168"/>
      <c r="G5" s="168"/>
      <c r="H5" s="168"/>
      <c r="I5" s="168"/>
      <c r="J5" s="168"/>
      <c r="K5" s="168"/>
      <c r="L5" s="168"/>
      <c r="M5" s="168"/>
      <c r="N5" s="168"/>
      <c r="O5" s="168"/>
      <c r="P5" s="168"/>
      <c r="Q5" s="168"/>
      <c r="R5" s="168"/>
      <c r="S5" s="168"/>
      <c r="T5" s="168"/>
      <c r="U5" s="168"/>
      <c r="V5" s="168"/>
      <c r="W5" s="169"/>
    </row>
    <row r="6" spans="1:29" ht="16.5" customHeight="1" x14ac:dyDescent="0.25">
      <c r="A6" s="157"/>
      <c r="B6" s="159"/>
      <c r="C6" s="17"/>
      <c r="D6" s="167" t="s">
        <v>2</v>
      </c>
      <c r="E6" s="168"/>
      <c r="F6" s="168"/>
      <c r="G6" s="168"/>
      <c r="H6" s="168"/>
      <c r="I6" s="168"/>
      <c r="J6" s="168"/>
      <c r="K6" s="168"/>
      <c r="L6" s="168"/>
      <c r="M6" s="168"/>
      <c r="N6" s="168"/>
      <c r="O6" s="168"/>
      <c r="P6" s="168"/>
      <c r="Q6" s="168"/>
      <c r="R6" s="169"/>
      <c r="S6" s="157" t="s">
        <v>259</v>
      </c>
      <c r="T6" s="159"/>
      <c r="U6" s="151" t="s">
        <v>77</v>
      </c>
      <c r="V6" s="165" t="s">
        <v>3</v>
      </c>
      <c r="W6" s="165" t="s">
        <v>4</v>
      </c>
    </row>
    <row r="7" spans="1:29" ht="35.25" customHeight="1" x14ac:dyDescent="0.25">
      <c r="A7" s="157"/>
      <c r="B7" s="159"/>
      <c r="C7" s="17"/>
      <c r="D7" s="157" t="s">
        <v>5</v>
      </c>
      <c r="E7" s="158"/>
      <c r="F7" s="158"/>
      <c r="G7" s="158"/>
      <c r="H7" s="158"/>
      <c r="I7" s="158"/>
      <c r="J7" s="158"/>
      <c r="K7" s="158"/>
      <c r="L7" s="159"/>
      <c r="M7" s="154" t="s">
        <v>264</v>
      </c>
      <c r="N7" s="155"/>
      <c r="O7" s="156"/>
      <c r="P7" s="154" t="s">
        <v>258</v>
      </c>
      <c r="Q7" s="155"/>
      <c r="R7" s="156"/>
      <c r="S7" s="154"/>
      <c r="T7" s="156"/>
      <c r="U7" s="164"/>
      <c r="V7" s="166"/>
      <c r="W7" s="166"/>
    </row>
    <row r="8" spans="1:29" ht="80.25" customHeight="1" x14ac:dyDescent="0.25">
      <c r="A8" s="154"/>
      <c r="B8" s="156"/>
      <c r="C8" s="18"/>
      <c r="D8" s="44" t="s">
        <v>71</v>
      </c>
      <c r="E8" s="44" t="s">
        <v>72</v>
      </c>
      <c r="F8" s="3" t="s">
        <v>265</v>
      </c>
      <c r="G8" s="100" t="s">
        <v>71</v>
      </c>
      <c r="H8" s="100" t="s">
        <v>72</v>
      </c>
      <c r="I8" s="100" t="s">
        <v>262</v>
      </c>
      <c r="J8" s="100" t="s">
        <v>71</v>
      </c>
      <c r="K8" s="100" t="s">
        <v>72</v>
      </c>
      <c r="L8" s="100" t="s">
        <v>263</v>
      </c>
      <c r="M8" s="100" t="s">
        <v>71</v>
      </c>
      <c r="N8" s="100" t="s">
        <v>72</v>
      </c>
      <c r="O8" s="100" t="s">
        <v>263</v>
      </c>
      <c r="P8" s="3" t="s">
        <v>71</v>
      </c>
      <c r="Q8" s="3" t="s">
        <v>72</v>
      </c>
      <c r="R8" s="3" t="s">
        <v>73</v>
      </c>
      <c r="S8" s="57" t="s">
        <v>78</v>
      </c>
      <c r="T8" s="3" t="s">
        <v>79</v>
      </c>
      <c r="U8" s="164"/>
      <c r="V8" s="166"/>
      <c r="W8" s="166"/>
      <c r="Y8" s="115" t="s">
        <v>226</v>
      </c>
    </row>
    <row r="9" spans="1:29" ht="16.5" customHeight="1" x14ac:dyDescent="0.25">
      <c r="A9" s="6"/>
      <c r="B9" s="6" t="s">
        <v>6</v>
      </c>
      <c r="C9" s="6">
        <v>2</v>
      </c>
      <c r="D9" s="6">
        <v>3</v>
      </c>
      <c r="E9" s="6">
        <v>4</v>
      </c>
      <c r="F9" s="6">
        <v>5</v>
      </c>
      <c r="G9" s="6">
        <v>6</v>
      </c>
      <c r="H9" s="6">
        <v>7</v>
      </c>
      <c r="I9" s="6">
        <v>8</v>
      </c>
      <c r="J9" s="6">
        <v>9</v>
      </c>
      <c r="K9" s="6">
        <v>10</v>
      </c>
      <c r="L9" s="6">
        <v>11</v>
      </c>
      <c r="M9" s="6">
        <v>12</v>
      </c>
      <c r="N9" s="6">
        <v>13</v>
      </c>
      <c r="O9" s="6">
        <v>14</v>
      </c>
      <c r="P9" s="6">
        <v>15</v>
      </c>
      <c r="Q9" s="6">
        <v>16</v>
      </c>
      <c r="R9" s="6">
        <v>17</v>
      </c>
      <c r="S9" s="6">
        <v>18</v>
      </c>
      <c r="T9" s="6">
        <v>19</v>
      </c>
      <c r="U9" s="55">
        <v>20</v>
      </c>
      <c r="V9" s="6">
        <v>21</v>
      </c>
      <c r="W9" s="6">
        <v>22</v>
      </c>
      <c r="Y9" s="30"/>
    </row>
    <row r="10" spans="1:29" ht="16.5" customHeight="1" x14ac:dyDescent="0.25">
      <c r="A10" s="139" t="s">
        <v>6</v>
      </c>
      <c r="B10" s="129" t="s">
        <v>34</v>
      </c>
      <c r="C10" s="129" t="s">
        <v>70</v>
      </c>
      <c r="D10" s="116" t="s">
        <v>61</v>
      </c>
      <c r="E10" s="118" t="s">
        <v>61</v>
      </c>
      <c r="F10" s="118" t="s">
        <v>61</v>
      </c>
      <c r="G10" s="118" t="s">
        <v>61</v>
      </c>
      <c r="H10" s="118" t="s">
        <v>61</v>
      </c>
      <c r="I10" s="118" t="s">
        <v>61</v>
      </c>
      <c r="J10" s="118" t="s">
        <v>61</v>
      </c>
      <c r="K10" s="118" t="s">
        <v>61</v>
      </c>
      <c r="L10" s="118" t="s">
        <v>61</v>
      </c>
      <c r="M10" s="1" t="s">
        <v>75</v>
      </c>
      <c r="N10" s="1" t="s">
        <v>76</v>
      </c>
      <c r="O10" s="1" t="s">
        <v>74</v>
      </c>
      <c r="P10" s="1" t="s">
        <v>75</v>
      </c>
      <c r="Q10" s="1" t="s">
        <v>76</v>
      </c>
      <c r="R10" s="1" t="s">
        <v>74</v>
      </c>
      <c r="S10" s="141" t="s">
        <v>252</v>
      </c>
      <c r="T10" s="143">
        <f>R11/O11-1</f>
        <v>0.38905775075987847</v>
      </c>
      <c r="U10" s="150"/>
      <c r="V10" s="127">
        <v>1</v>
      </c>
      <c r="W10" s="152"/>
      <c r="Y10" s="29"/>
      <c r="AA10" s="19"/>
      <c r="AB10" s="19"/>
    </row>
    <row r="11" spans="1:29" ht="108.75" customHeight="1" x14ac:dyDescent="0.25">
      <c r="A11" s="140"/>
      <c r="B11" s="130"/>
      <c r="C11" s="130"/>
      <c r="D11" s="117"/>
      <c r="E11" s="119"/>
      <c r="F11" s="119"/>
      <c r="G11" s="119"/>
      <c r="H11" s="119"/>
      <c r="I11" s="119"/>
      <c r="J11" s="119"/>
      <c r="K11" s="119"/>
      <c r="L11" s="119"/>
      <c r="M11" s="15">
        <f>7871</f>
        <v>7871</v>
      </c>
      <c r="N11" s="15">
        <f>66023+138843+8581+25781</f>
        <v>239228</v>
      </c>
      <c r="O11" s="7">
        <f>ROUND(M11/N11,4)</f>
        <v>3.2899999999999999E-2</v>
      </c>
      <c r="P11" s="15">
        <f>8537+891</f>
        <v>9428</v>
      </c>
      <c r="Q11" s="15">
        <f>134257+37500+8581+25781</f>
        <v>206119</v>
      </c>
      <c r="R11" s="7">
        <f>ROUND(P11/Q11,4)</f>
        <v>4.5699999999999998E-2</v>
      </c>
      <c r="S11" s="142"/>
      <c r="T11" s="144"/>
      <c r="U11" s="151"/>
      <c r="V11" s="128"/>
      <c r="W11" s="153"/>
      <c r="Y11" s="31">
        <v>1</v>
      </c>
      <c r="Z11" s="85"/>
      <c r="AA11" s="19"/>
      <c r="AB11" s="19"/>
      <c r="AC11" s="19"/>
    </row>
    <row r="12" spans="1:29" ht="24" customHeight="1" x14ac:dyDescent="0.25">
      <c r="A12" s="139" t="s">
        <v>7</v>
      </c>
      <c r="B12" s="129" t="s">
        <v>35</v>
      </c>
      <c r="C12" s="129" t="s">
        <v>85</v>
      </c>
      <c r="D12" s="116" t="s">
        <v>61</v>
      </c>
      <c r="E12" s="118" t="s">
        <v>61</v>
      </c>
      <c r="F12" s="118" t="s">
        <v>61</v>
      </c>
      <c r="G12" s="118" t="s">
        <v>61</v>
      </c>
      <c r="H12" s="118" t="s">
        <v>61</v>
      </c>
      <c r="I12" s="118" t="s">
        <v>61</v>
      </c>
      <c r="J12" s="118" t="s">
        <v>61</v>
      </c>
      <c r="K12" s="118" t="s">
        <v>61</v>
      </c>
      <c r="L12" s="118" t="s">
        <v>61</v>
      </c>
      <c r="M12" s="8" t="s">
        <v>83</v>
      </c>
      <c r="N12" s="8" t="s">
        <v>84</v>
      </c>
      <c r="O12" s="8" t="s">
        <v>82</v>
      </c>
      <c r="P12" s="8" t="s">
        <v>83</v>
      </c>
      <c r="Q12" s="8" t="s">
        <v>84</v>
      </c>
      <c r="R12" s="8" t="s">
        <v>82</v>
      </c>
      <c r="S12" s="121" t="s">
        <v>81</v>
      </c>
      <c r="T12" s="143">
        <f>R13/O13-1</f>
        <v>0.14485256078634245</v>
      </c>
      <c r="U12" s="137">
        <v>2</v>
      </c>
      <c r="V12" s="127">
        <v>1</v>
      </c>
      <c r="W12" s="129"/>
      <c r="Y12" s="31"/>
      <c r="Z12" s="85"/>
      <c r="AA12" s="19"/>
      <c r="AB12" s="19"/>
    </row>
    <row r="13" spans="1:29" ht="153" customHeight="1" x14ac:dyDescent="0.25">
      <c r="A13" s="140"/>
      <c r="B13" s="130"/>
      <c r="C13" s="130"/>
      <c r="D13" s="117"/>
      <c r="E13" s="119"/>
      <c r="F13" s="119"/>
      <c r="G13" s="119"/>
      <c r="H13" s="119"/>
      <c r="I13" s="119"/>
      <c r="J13" s="119"/>
      <c r="K13" s="119"/>
      <c r="L13" s="119"/>
      <c r="M13" s="15">
        <v>353</v>
      </c>
      <c r="N13" s="15">
        <v>913</v>
      </c>
      <c r="O13" s="7">
        <f>ROUND(M13/N13,4)</f>
        <v>0.3866</v>
      </c>
      <c r="P13" s="15">
        <v>312</v>
      </c>
      <c r="Q13" s="15">
        <v>705</v>
      </c>
      <c r="R13" s="7">
        <f>ROUND(P13/Q13,4)</f>
        <v>0.44259999999999999</v>
      </c>
      <c r="S13" s="122"/>
      <c r="T13" s="144"/>
      <c r="U13" s="138"/>
      <c r="V13" s="128"/>
      <c r="W13" s="130"/>
      <c r="Y13" s="31">
        <v>2</v>
      </c>
      <c r="Z13" s="85"/>
      <c r="AA13" s="19"/>
      <c r="AB13" s="19"/>
    </row>
    <row r="14" spans="1:29" ht="25.5" customHeight="1" x14ac:dyDescent="0.25">
      <c r="A14" s="139" t="s">
        <v>8</v>
      </c>
      <c r="B14" s="129" t="s">
        <v>36</v>
      </c>
      <c r="C14" s="129" t="s">
        <v>89</v>
      </c>
      <c r="D14" s="116" t="s">
        <v>61</v>
      </c>
      <c r="E14" s="118" t="s">
        <v>61</v>
      </c>
      <c r="F14" s="118" t="s">
        <v>61</v>
      </c>
      <c r="G14" s="118" t="s">
        <v>61</v>
      </c>
      <c r="H14" s="118" t="s">
        <v>61</v>
      </c>
      <c r="I14" s="118" t="s">
        <v>61</v>
      </c>
      <c r="J14" s="118" t="s">
        <v>61</v>
      </c>
      <c r="K14" s="118" t="s">
        <v>61</v>
      </c>
      <c r="L14" s="118" t="s">
        <v>61</v>
      </c>
      <c r="M14" s="8" t="s">
        <v>87</v>
      </c>
      <c r="N14" s="8" t="s">
        <v>88</v>
      </c>
      <c r="O14" s="8" t="s">
        <v>86</v>
      </c>
      <c r="P14" s="8" t="s">
        <v>87</v>
      </c>
      <c r="Q14" s="8" t="s">
        <v>88</v>
      </c>
      <c r="R14" s="8" t="s">
        <v>86</v>
      </c>
      <c r="S14" s="121" t="s">
        <v>90</v>
      </c>
      <c r="T14" s="143" t="e">
        <f>R15/O15-1</f>
        <v>#DIV/0!</v>
      </c>
      <c r="U14" s="137">
        <v>0</v>
      </c>
      <c r="V14" s="127">
        <v>1</v>
      </c>
      <c r="W14" s="129"/>
      <c r="Y14" s="31"/>
      <c r="Z14" s="85"/>
      <c r="AA14" s="19"/>
      <c r="AB14" s="19"/>
    </row>
    <row r="15" spans="1:29" ht="160.5" customHeight="1" x14ac:dyDescent="0.25">
      <c r="A15" s="140"/>
      <c r="B15" s="130"/>
      <c r="C15" s="130"/>
      <c r="D15" s="117"/>
      <c r="E15" s="119"/>
      <c r="F15" s="119"/>
      <c r="G15" s="119"/>
      <c r="H15" s="119"/>
      <c r="I15" s="119"/>
      <c r="J15" s="119"/>
      <c r="K15" s="119"/>
      <c r="L15" s="119"/>
      <c r="M15" s="15">
        <v>0</v>
      </c>
      <c r="N15" s="15">
        <v>140</v>
      </c>
      <c r="O15" s="7">
        <f>ROUND(M15/N15,4)</f>
        <v>0</v>
      </c>
      <c r="P15" s="15">
        <v>0</v>
      </c>
      <c r="Q15" s="15">
        <v>65</v>
      </c>
      <c r="R15" s="7">
        <f>ROUND(P15/Q15,4)</f>
        <v>0</v>
      </c>
      <c r="S15" s="122"/>
      <c r="T15" s="144"/>
      <c r="U15" s="138"/>
      <c r="V15" s="128"/>
      <c r="W15" s="130"/>
      <c r="Y15" s="31">
        <v>1</v>
      </c>
      <c r="Z15" s="85"/>
      <c r="AA15" s="19"/>
      <c r="AB15" s="19"/>
    </row>
    <row r="16" spans="1:29" ht="29.25" customHeight="1" x14ac:dyDescent="0.25">
      <c r="A16" s="139" t="s">
        <v>9</v>
      </c>
      <c r="B16" s="129" t="s">
        <v>37</v>
      </c>
      <c r="C16" s="129" t="s">
        <v>94</v>
      </c>
      <c r="D16" s="116" t="s">
        <v>61</v>
      </c>
      <c r="E16" s="118" t="s">
        <v>61</v>
      </c>
      <c r="F16" s="118" t="s">
        <v>61</v>
      </c>
      <c r="G16" s="118" t="s">
        <v>61</v>
      </c>
      <c r="H16" s="118" t="s">
        <v>61</v>
      </c>
      <c r="I16" s="118" t="s">
        <v>61</v>
      </c>
      <c r="J16" s="118" t="s">
        <v>61</v>
      </c>
      <c r="K16" s="118" t="s">
        <v>61</v>
      </c>
      <c r="L16" s="118" t="s">
        <v>61</v>
      </c>
      <c r="M16" s="8" t="s">
        <v>91</v>
      </c>
      <c r="N16" s="8" t="s">
        <v>92</v>
      </c>
      <c r="O16" s="8" t="s">
        <v>93</v>
      </c>
      <c r="P16" s="8" t="s">
        <v>91</v>
      </c>
      <c r="Q16" s="8" t="s">
        <v>92</v>
      </c>
      <c r="R16" s="8" t="s">
        <v>93</v>
      </c>
      <c r="S16" s="121" t="s">
        <v>64</v>
      </c>
      <c r="T16" s="143">
        <f>R17/O17-1</f>
        <v>-0.47150000000000003</v>
      </c>
      <c r="U16" s="137">
        <v>0</v>
      </c>
      <c r="V16" s="127">
        <v>1</v>
      </c>
      <c r="W16" s="129"/>
      <c r="Y16" s="31"/>
      <c r="Z16" s="85"/>
      <c r="AA16" s="19"/>
      <c r="AB16" s="19"/>
    </row>
    <row r="17" spans="1:29" ht="162.75" customHeight="1" x14ac:dyDescent="0.25">
      <c r="A17" s="140"/>
      <c r="B17" s="130"/>
      <c r="C17" s="130"/>
      <c r="D17" s="117"/>
      <c r="E17" s="119"/>
      <c r="F17" s="119"/>
      <c r="G17" s="119"/>
      <c r="H17" s="119"/>
      <c r="I17" s="119"/>
      <c r="J17" s="119"/>
      <c r="K17" s="119"/>
      <c r="L17" s="119"/>
      <c r="M17" s="15">
        <v>15</v>
      </c>
      <c r="N17" s="15">
        <v>25</v>
      </c>
      <c r="O17" s="7">
        <f>ROUND(M17/N17,4)</f>
        <v>0.6</v>
      </c>
      <c r="P17" s="15">
        <v>13</v>
      </c>
      <c r="Q17" s="15">
        <v>41</v>
      </c>
      <c r="R17" s="7">
        <f>ROUND(P17/Q17,4)</f>
        <v>0.31709999999999999</v>
      </c>
      <c r="S17" s="122"/>
      <c r="T17" s="144"/>
      <c r="U17" s="138"/>
      <c r="V17" s="128">
        <v>1</v>
      </c>
      <c r="W17" s="130"/>
      <c r="Y17" s="31">
        <v>1</v>
      </c>
      <c r="Z17" s="85"/>
      <c r="AA17" s="19"/>
      <c r="AB17" s="19"/>
    </row>
    <row r="18" spans="1:29" ht="29.25" customHeight="1" x14ac:dyDescent="0.25">
      <c r="A18" s="139" t="s">
        <v>10</v>
      </c>
      <c r="B18" s="129" t="s">
        <v>38</v>
      </c>
      <c r="C18" s="129" t="s">
        <v>98</v>
      </c>
      <c r="D18" s="116" t="s">
        <v>61</v>
      </c>
      <c r="E18" s="118" t="s">
        <v>61</v>
      </c>
      <c r="F18" s="118" t="s">
        <v>61</v>
      </c>
      <c r="G18" s="118" t="s">
        <v>61</v>
      </c>
      <c r="H18" s="118" t="s">
        <v>61</v>
      </c>
      <c r="I18" s="118" t="s">
        <v>61</v>
      </c>
      <c r="J18" s="118" t="s">
        <v>61</v>
      </c>
      <c r="K18" s="118" t="s">
        <v>61</v>
      </c>
      <c r="L18" s="118" t="s">
        <v>61</v>
      </c>
      <c r="M18" s="8" t="s">
        <v>96</v>
      </c>
      <c r="N18" s="8" t="s">
        <v>97</v>
      </c>
      <c r="O18" s="8" t="s">
        <v>95</v>
      </c>
      <c r="P18" s="8" t="s">
        <v>96</v>
      </c>
      <c r="Q18" s="8" t="s">
        <v>97</v>
      </c>
      <c r="R18" s="8" t="s">
        <v>95</v>
      </c>
      <c r="S18" s="121" t="s">
        <v>90</v>
      </c>
      <c r="T18" s="143">
        <f>R19/O19-1</f>
        <v>0.13743315508021392</v>
      </c>
      <c r="U18" s="137">
        <v>1</v>
      </c>
      <c r="V18" s="127">
        <v>1</v>
      </c>
      <c r="W18" s="129"/>
      <c r="Y18" s="31"/>
      <c r="Z18" s="85"/>
      <c r="AA18" s="19"/>
      <c r="AB18" s="19"/>
    </row>
    <row r="19" spans="1:29" ht="153" customHeight="1" x14ac:dyDescent="0.25">
      <c r="A19" s="140"/>
      <c r="B19" s="130"/>
      <c r="C19" s="130"/>
      <c r="D19" s="117"/>
      <c r="E19" s="119"/>
      <c r="F19" s="119"/>
      <c r="G19" s="119"/>
      <c r="H19" s="119"/>
      <c r="I19" s="119"/>
      <c r="J19" s="119"/>
      <c r="K19" s="119"/>
      <c r="L19" s="119"/>
      <c r="M19" s="15">
        <v>49</v>
      </c>
      <c r="N19" s="15">
        <v>131</v>
      </c>
      <c r="O19" s="7">
        <f>ROUND(M19/N19,4)</f>
        <v>0.374</v>
      </c>
      <c r="P19" s="15">
        <v>57</v>
      </c>
      <c r="Q19" s="15">
        <v>134</v>
      </c>
      <c r="R19" s="7">
        <f>ROUND(P19/Q19,4)</f>
        <v>0.4254</v>
      </c>
      <c r="S19" s="122"/>
      <c r="T19" s="144"/>
      <c r="U19" s="138"/>
      <c r="V19" s="128"/>
      <c r="W19" s="130"/>
      <c r="Y19" s="31">
        <v>1</v>
      </c>
      <c r="Z19" s="85"/>
      <c r="AA19" s="19"/>
      <c r="AB19" s="19"/>
    </row>
    <row r="20" spans="1:29" ht="35.25" customHeight="1" x14ac:dyDescent="0.25">
      <c r="A20" s="146" t="s">
        <v>11</v>
      </c>
      <c r="B20" s="148" t="s">
        <v>253</v>
      </c>
      <c r="C20" s="135" t="s">
        <v>99</v>
      </c>
      <c r="D20" s="116" t="s">
        <v>61</v>
      </c>
      <c r="E20" s="118" t="s">
        <v>61</v>
      </c>
      <c r="F20" s="118" t="s">
        <v>61</v>
      </c>
      <c r="G20" s="118" t="s">
        <v>61</v>
      </c>
      <c r="H20" s="118" t="s">
        <v>61</v>
      </c>
      <c r="I20" s="118" t="s">
        <v>61</v>
      </c>
      <c r="J20" s="118" t="s">
        <v>61</v>
      </c>
      <c r="K20" s="118" t="s">
        <v>61</v>
      </c>
      <c r="L20" s="118" t="s">
        <v>61</v>
      </c>
      <c r="M20" s="8" t="s">
        <v>100</v>
      </c>
      <c r="N20" s="8" t="s">
        <v>101</v>
      </c>
      <c r="O20" s="8" t="s">
        <v>102</v>
      </c>
      <c r="P20" s="8" t="s">
        <v>100</v>
      </c>
      <c r="Q20" s="8" t="s">
        <v>101</v>
      </c>
      <c r="R20" s="8" t="s">
        <v>102</v>
      </c>
      <c r="S20" s="121" t="s">
        <v>227</v>
      </c>
      <c r="T20" s="143">
        <f>R21</f>
        <v>0.23499999999999999</v>
      </c>
      <c r="U20" s="137">
        <v>0</v>
      </c>
      <c r="V20" s="127">
        <v>1</v>
      </c>
      <c r="W20" s="129"/>
      <c r="Y20" s="31"/>
      <c r="Z20" s="85"/>
      <c r="AA20" s="19"/>
      <c r="AB20" s="19"/>
    </row>
    <row r="21" spans="1:29" ht="85.5" customHeight="1" x14ac:dyDescent="0.25">
      <c r="A21" s="147"/>
      <c r="B21" s="149"/>
      <c r="C21" s="136"/>
      <c r="D21" s="117"/>
      <c r="E21" s="119"/>
      <c r="F21" s="119"/>
      <c r="G21" s="119"/>
      <c r="H21" s="119"/>
      <c r="I21" s="119"/>
      <c r="J21" s="119"/>
      <c r="K21" s="119"/>
      <c r="L21" s="119"/>
      <c r="M21" s="79" t="s">
        <v>61</v>
      </c>
      <c r="N21" s="79" t="s">
        <v>61</v>
      </c>
      <c r="O21" s="80" t="s">
        <v>61</v>
      </c>
      <c r="P21" s="47">
        <v>9868</v>
      </c>
      <c r="Q21" s="47">
        <v>42000</v>
      </c>
      <c r="R21" s="48">
        <f>IFERROR(ROUND(P21/Q21,4),0)</f>
        <v>0.23499999999999999</v>
      </c>
      <c r="S21" s="122"/>
      <c r="T21" s="144"/>
      <c r="U21" s="138"/>
      <c r="V21" s="128"/>
      <c r="W21" s="130"/>
      <c r="Y21" s="31">
        <v>2</v>
      </c>
      <c r="Z21" s="88"/>
      <c r="AA21" s="19"/>
      <c r="AB21" s="19"/>
      <c r="AC21" s="96"/>
    </row>
    <row r="22" spans="1:29" ht="29.25" customHeight="1" x14ac:dyDescent="0.25">
      <c r="A22" s="139" t="s">
        <v>12</v>
      </c>
      <c r="B22" s="129" t="s">
        <v>40</v>
      </c>
      <c r="C22" s="129" t="s">
        <v>103</v>
      </c>
      <c r="D22" s="116" t="s">
        <v>61</v>
      </c>
      <c r="E22" s="118" t="s">
        <v>61</v>
      </c>
      <c r="F22" s="118" t="s">
        <v>61</v>
      </c>
      <c r="G22" s="118" t="s">
        <v>61</v>
      </c>
      <c r="H22" s="118" t="s">
        <v>61</v>
      </c>
      <c r="I22" s="118" t="s">
        <v>61</v>
      </c>
      <c r="J22" s="118" t="s">
        <v>61</v>
      </c>
      <c r="K22" s="118" t="s">
        <v>61</v>
      </c>
      <c r="L22" s="118" t="s">
        <v>61</v>
      </c>
      <c r="M22" s="8" t="s">
        <v>105</v>
      </c>
      <c r="N22" s="8" t="s">
        <v>106</v>
      </c>
      <c r="O22" s="8" t="s">
        <v>104</v>
      </c>
      <c r="P22" s="8" t="s">
        <v>105</v>
      </c>
      <c r="Q22" s="8" t="s">
        <v>106</v>
      </c>
      <c r="R22" s="8" t="s">
        <v>104</v>
      </c>
      <c r="S22" s="141" t="s">
        <v>254</v>
      </c>
      <c r="T22" s="143">
        <f>R23/O23-1</f>
        <v>-9.9157164105090345E-4</v>
      </c>
      <c r="U22" s="137">
        <v>0</v>
      </c>
      <c r="V22" s="127">
        <v>1</v>
      </c>
      <c r="W22" s="129"/>
      <c r="Y22" s="31"/>
      <c r="Z22" s="86"/>
      <c r="AA22" s="19"/>
      <c r="AB22" s="19"/>
    </row>
    <row r="23" spans="1:29" ht="166.5" customHeight="1" x14ac:dyDescent="0.25">
      <c r="A23" s="140"/>
      <c r="B23" s="130"/>
      <c r="C23" s="130"/>
      <c r="D23" s="117"/>
      <c r="E23" s="119"/>
      <c r="F23" s="119"/>
      <c r="G23" s="119"/>
      <c r="H23" s="119"/>
      <c r="I23" s="119"/>
      <c r="J23" s="119"/>
      <c r="K23" s="119"/>
      <c r="L23" s="119"/>
      <c r="M23" s="15">
        <v>1457</v>
      </c>
      <c r="N23" s="15">
        <v>7223</v>
      </c>
      <c r="O23" s="12">
        <f>ROUND(M23/N23,4)</f>
        <v>0.20169999999999999</v>
      </c>
      <c r="P23" s="15">
        <v>1395</v>
      </c>
      <c r="Q23" s="15">
        <v>6922</v>
      </c>
      <c r="R23" s="12">
        <f>ROUND(P23/Q23,4)</f>
        <v>0.20150000000000001</v>
      </c>
      <c r="S23" s="142"/>
      <c r="T23" s="144"/>
      <c r="U23" s="138"/>
      <c r="V23" s="128">
        <v>1</v>
      </c>
      <c r="W23" s="130"/>
      <c r="Y23" s="31">
        <v>2</v>
      </c>
      <c r="Z23" s="85"/>
      <c r="AA23" s="19"/>
      <c r="AB23" s="19"/>
    </row>
    <row r="24" spans="1:29" ht="29.25" customHeight="1" x14ac:dyDescent="0.25">
      <c r="A24" s="139" t="s">
        <v>13</v>
      </c>
      <c r="B24" s="129" t="s">
        <v>41</v>
      </c>
      <c r="C24" s="129" t="s">
        <v>109</v>
      </c>
      <c r="D24" s="116" t="s">
        <v>61</v>
      </c>
      <c r="E24" s="118" t="s">
        <v>61</v>
      </c>
      <c r="F24" s="118" t="s">
        <v>61</v>
      </c>
      <c r="G24" s="118" t="s">
        <v>61</v>
      </c>
      <c r="H24" s="118" t="s">
        <v>61</v>
      </c>
      <c r="I24" s="118" t="s">
        <v>61</v>
      </c>
      <c r="J24" s="118" t="s">
        <v>61</v>
      </c>
      <c r="K24" s="118" t="s">
        <v>61</v>
      </c>
      <c r="L24" s="118" t="s">
        <v>61</v>
      </c>
      <c r="M24" s="8" t="s">
        <v>108</v>
      </c>
      <c r="N24" s="8" t="s">
        <v>110</v>
      </c>
      <c r="O24" s="8" t="s">
        <v>107</v>
      </c>
      <c r="P24" s="8" t="s">
        <v>108</v>
      </c>
      <c r="Q24" s="8" t="s">
        <v>110</v>
      </c>
      <c r="R24" s="8" t="s">
        <v>107</v>
      </c>
      <c r="S24" s="121" t="s">
        <v>66</v>
      </c>
      <c r="T24" s="143">
        <f>R25/O25-1</f>
        <v>-4.5454545454545414E-2</v>
      </c>
      <c r="U24" s="137">
        <v>0</v>
      </c>
      <c r="V24" s="127">
        <v>1</v>
      </c>
      <c r="W24" s="129"/>
      <c r="Y24" s="31"/>
      <c r="Z24" s="85"/>
      <c r="AA24" s="19"/>
      <c r="AB24" s="19"/>
    </row>
    <row r="25" spans="1:29" ht="221.25" customHeight="1" x14ac:dyDescent="0.25">
      <c r="A25" s="140"/>
      <c r="B25" s="130"/>
      <c r="C25" s="130"/>
      <c r="D25" s="117"/>
      <c r="E25" s="119"/>
      <c r="F25" s="119"/>
      <c r="G25" s="119"/>
      <c r="H25" s="119"/>
      <c r="I25" s="119"/>
      <c r="J25" s="119"/>
      <c r="K25" s="119"/>
      <c r="L25" s="119"/>
      <c r="M25" s="15">
        <v>3591</v>
      </c>
      <c r="N25" s="15">
        <v>7223</v>
      </c>
      <c r="O25" s="12">
        <f>ROUND(M25/N25,4)</f>
        <v>0.49719999999999998</v>
      </c>
      <c r="P25" s="15">
        <v>3285</v>
      </c>
      <c r="Q25" s="15">
        <v>6922</v>
      </c>
      <c r="R25" s="12">
        <f>ROUND(P25/Q25,4)</f>
        <v>0.47460000000000002</v>
      </c>
      <c r="S25" s="122"/>
      <c r="T25" s="144"/>
      <c r="U25" s="138"/>
      <c r="V25" s="128">
        <v>1</v>
      </c>
      <c r="W25" s="130"/>
      <c r="Y25" s="31">
        <v>1</v>
      </c>
      <c r="Z25" s="85"/>
      <c r="AA25" s="19"/>
      <c r="AB25" s="19"/>
    </row>
    <row r="26" spans="1:29" ht="24" customHeight="1" x14ac:dyDescent="0.25">
      <c r="A26" s="139" t="s">
        <v>14</v>
      </c>
      <c r="B26" s="129" t="s">
        <v>42</v>
      </c>
      <c r="C26" s="129" t="s">
        <v>111</v>
      </c>
      <c r="D26" s="116" t="s">
        <v>61</v>
      </c>
      <c r="E26" s="118" t="s">
        <v>61</v>
      </c>
      <c r="F26" s="118" t="s">
        <v>61</v>
      </c>
      <c r="G26" s="118" t="s">
        <v>61</v>
      </c>
      <c r="H26" s="118" t="s">
        <v>61</v>
      </c>
      <c r="I26" s="118" t="s">
        <v>61</v>
      </c>
      <c r="J26" s="118" t="s">
        <v>61</v>
      </c>
      <c r="K26" s="118" t="s">
        <v>61</v>
      </c>
      <c r="L26" s="118" t="s">
        <v>61</v>
      </c>
      <c r="M26" s="8" t="s">
        <v>113</v>
      </c>
      <c r="N26" s="8" t="s">
        <v>84</v>
      </c>
      <c r="O26" s="8" t="s">
        <v>112</v>
      </c>
      <c r="P26" s="8" t="s">
        <v>113</v>
      </c>
      <c r="Q26" s="8" t="s">
        <v>84</v>
      </c>
      <c r="R26" s="8" t="s">
        <v>112</v>
      </c>
      <c r="S26" s="121" t="s">
        <v>115</v>
      </c>
      <c r="T26" s="143">
        <f>R27</f>
        <v>0.45250000000000001</v>
      </c>
      <c r="U26" s="137">
        <v>0</v>
      </c>
      <c r="V26" s="127">
        <v>1</v>
      </c>
      <c r="W26" s="129"/>
      <c r="Y26" s="31"/>
      <c r="AA26" s="19"/>
      <c r="AB26" s="19"/>
    </row>
    <row r="27" spans="1:29" ht="130.5" customHeight="1" x14ac:dyDescent="0.25">
      <c r="A27" s="140"/>
      <c r="B27" s="130"/>
      <c r="C27" s="130"/>
      <c r="D27" s="117"/>
      <c r="E27" s="119"/>
      <c r="F27" s="119"/>
      <c r="G27" s="119"/>
      <c r="H27" s="119"/>
      <c r="I27" s="119"/>
      <c r="J27" s="119"/>
      <c r="K27" s="119"/>
      <c r="L27" s="119"/>
      <c r="M27" s="79" t="s">
        <v>61</v>
      </c>
      <c r="N27" s="79" t="s">
        <v>61</v>
      </c>
      <c r="O27" s="80" t="s">
        <v>61</v>
      </c>
      <c r="P27" s="15">
        <v>319</v>
      </c>
      <c r="Q27" s="15">
        <v>705</v>
      </c>
      <c r="R27" s="7">
        <f>ROUND(P27/Q27,4)</f>
        <v>0.45250000000000001</v>
      </c>
      <c r="S27" s="122"/>
      <c r="T27" s="144"/>
      <c r="U27" s="138"/>
      <c r="V27" s="128"/>
      <c r="W27" s="130"/>
      <c r="Y27" s="31">
        <v>1</v>
      </c>
      <c r="AA27" s="19"/>
      <c r="AB27" s="19"/>
      <c r="AC27" s="96"/>
    </row>
    <row r="28" spans="1:29" ht="28.5" customHeight="1" x14ac:dyDescent="0.25">
      <c r="A28" s="139" t="s">
        <v>15</v>
      </c>
      <c r="B28" s="129" t="s">
        <v>43</v>
      </c>
      <c r="C28" s="129" t="s">
        <v>116</v>
      </c>
      <c r="D28" s="116" t="s">
        <v>61</v>
      </c>
      <c r="E28" s="118" t="s">
        <v>61</v>
      </c>
      <c r="F28" s="118" t="s">
        <v>61</v>
      </c>
      <c r="G28" s="118" t="s">
        <v>61</v>
      </c>
      <c r="H28" s="118" t="s">
        <v>61</v>
      </c>
      <c r="I28" s="118" t="s">
        <v>61</v>
      </c>
      <c r="J28" s="118" t="s">
        <v>61</v>
      </c>
      <c r="K28" s="118" t="s">
        <v>61</v>
      </c>
      <c r="L28" s="118" t="s">
        <v>61</v>
      </c>
      <c r="M28" s="8" t="s">
        <v>118</v>
      </c>
      <c r="N28" s="8" t="s">
        <v>92</v>
      </c>
      <c r="O28" s="8" t="s">
        <v>117</v>
      </c>
      <c r="P28" s="8" t="s">
        <v>118</v>
      </c>
      <c r="Q28" s="8" t="s">
        <v>92</v>
      </c>
      <c r="R28" s="8" t="s">
        <v>117</v>
      </c>
      <c r="S28" s="121" t="s">
        <v>115</v>
      </c>
      <c r="T28" s="143">
        <f>R29</f>
        <v>0.1951</v>
      </c>
      <c r="U28" s="137">
        <v>0</v>
      </c>
      <c r="V28" s="127">
        <v>1</v>
      </c>
      <c r="W28" s="129"/>
      <c r="Y28" s="31"/>
      <c r="AA28" s="19"/>
      <c r="AB28" s="19"/>
    </row>
    <row r="29" spans="1:29" ht="157.5" customHeight="1" x14ac:dyDescent="0.25">
      <c r="A29" s="140"/>
      <c r="B29" s="130"/>
      <c r="C29" s="130"/>
      <c r="D29" s="117"/>
      <c r="E29" s="119"/>
      <c r="F29" s="119"/>
      <c r="G29" s="119"/>
      <c r="H29" s="119"/>
      <c r="I29" s="119"/>
      <c r="J29" s="119"/>
      <c r="K29" s="119"/>
      <c r="L29" s="119"/>
      <c r="M29" s="79" t="s">
        <v>61</v>
      </c>
      <c r="N29" s="79" t="s">
        <v>61</v>
      </c>
      <c r="O29" s="80" t="s">
        <v>61</v>
      </c>
      <c r="P29" s="15">
        <v>8</v>
      </c>
      <c r="Q29" s="15">
        <v>41</v>
      </c>
      <c r="R29" s="7">
        <f>ROUND(P29/Q29,4)</f>
        <v>0.1951</v>
      </c>
      <c r="S29" s="122"/>
      <c r="T29" s="144"/>
      <c r="U29" s="138"/>
      <c r="V29" s="128"/>
      <c r="W29" s="130"/>
      <c r="Y29" s="31">
        <v>1</v>
      </c>
      <c r="AA29" s="82"/>
      <c r="AB29" s="19"/>
      <c r="AC29" s="96"/>
    </row>
    <row r="30" spans="1:29" ht="26.25" customHeight="1" x14ac:dyDescent="0.25">
      <c r="A30" s="139" t="s">
        <v>16</v>
      </c>
      <c r="B30" s="129" t="s">
        <v>44</v>
      </c>
      <c r="C30" s="129" t="s">
        <v>119</v>
      </c>
      <c r="D30" s="116" t="s">
        <v>61</v>
      </c>
      <c r="E30" s="118" t="s">
        <v>61</v>
      </c>
      <c r="F30" s="118" t="s">
        <v>61</v>
      </c>
      <c r="G30" s="118" t="s">
        <v>61</v>
      </c>
      <c r="H30" s="118" t="s">
        <v>61</v>
      </c>
      <c r="I30" s="118" t="s">
        <v>61</v>
      </c>
      <c r="J30" s="118" t="s">
        <v>61</v>
      </c>
      <c r="K30" s="118" t="s">
        <v>61</v>
      </c>
      <c r="L30" s="118" t="s">
        <v>61</v>
      </c>
      <c r="M30" s="8" t="s">
        <v>121</v>
      </c>
      <c r="N30" s="8" t="s">
        <v>97</v>
      </c>
      <c r="O30" s="8" t="s">
        <v>120</v>
      </c>
      <c r="P30" s="8" t="s">
        <v>121</v>
      </c>
      <c r="Q30" s="8" t="s">
        <v>97</v>
      </c>
      <c r="R30" s="8" t="s">
        <v>120</v>
      </c>
      <c r="S30" s="121" t="s">
        <v>115</v>
      </c>
      <c r="T30" s="143">
        <f>R31</f>
        <v>0.48509999999999998</v>
      </c>
      <c r="U30" s="137">
        <v>0</v>
      </c>
      <c r="V30" s="127">
        <v>1</v>
      </c>
      <c r="W30" s="129"/>
      <c r="Y30" s="31"/>
      <c r="AA30" s="19"/>
      <c r="AB30" s="19"/>
    </row>
    <row r="31" spans="1:29" ht="129.75" customHeight="1" x14ac:dyDescent="0.25">
      <c r="A31" s="140"/>
      <c r="B31" s="130"/>
      <c r="C31" s="130"/>
      <c r="D31" s="117"/>
      <c r="E31" s="119"/>
      <c r="F31" s="119"/>
      <c r="G31" s="119"/>
      <c r="H31" s="119"/>
      <c r="I31" s="119"/>
      <c r="J31" s="119"/>
      <c r="K31" s="119"/>
      <c r="L31" s="119"/>
      <c r="M31" s="79" t="s">
        <v>61</v>
      </c>
      <c r="N31" s="79" t="s">
        <v>61</v>
      </c>
      <c r="O31" s="80" t="s">
        <v>61</v>
      </c>
      <c r="P31" s="15">
        <v>65</v>
      </c>
      <c r="Q31" s="15">
        <v>134</v>
      </c>
      <c r="R31" s="7">
        <f>ROUND(P31/Q31,4)</f>
        <v>0.48509999999999998</v>
      </c>
      <c r="S31" s="122"/>
      <c r="T31" s="144"/>
      <c r="U31" s="138"/>
      <c r="V31" s="128"/>
      <c r="W31" s="130"/>
      <c r="Y31" s="31">
        <v>2</v>
      </c>
      <c r="AA31" s="82"/>
      <c r="AB31" s="19"/>
      <c r="AC31" s="96"/>
    </row>
    <row r="32" spans="1:29" ht="22.5" customHeight="1" x14ac:dyDescent="0.25">
      <c r="A32" s="139" t="s">
        <v>17</v>
      </c>
      <c r="B32" s="129" t="s">
        <v>45</v>
      </c>
      <c r="C32" s="129" t="s">
        <v>122</v>
      </c>
      <c r="D32" s="116" t="s">
        <v>61</v>
      </c>
      <c r="E32" s="118" t="s">
        <v>61</v>
      </c>
      <c r="F32" s="118" t="s">
        <v>61</v>
      </c>
      <c r="G32" s="118" t="s">
        <v>61</v>
      </c>
      <c r="H32" s="118" t="s">
        <v>61</v>
      </c>
      <c r="I32" s="118" t="s">
        <v>61</v>
      </c>
      <c r="J32" s="118" t="s">
        <v>61</v>
      </c>
      <c r="K32" s="118" t="s">
        <v>61</v>
      </c>
      <c r="L32" s="118" t="s">
        <v>61</v>
      </c>
      <c r="M32" s="8" t="s">
        <v>124</v>
      </c>
      <c r="N32" s="8" t="s">
        <v>125</v>
      </c>
      <c r="O32" s="8" t="s">
        <v>123</v>
      </c>
      <c r="P32" s="8" t="s">
        <v>124</v>
      </c>
      <c r="Q32" s="8" t="s">
        <v>125</v>
      </c>
      <c r="R32" s="8" t="s">
        <v>123</v>
      </c>
      <c r="S32" s="121" t="s">
        <v>66</v>
      </c>
      <c r="T32" s="143">
        <f>R33/O33-1</f>
        <v>0.12244897959183665</v>
      </c>
      <c r="U32" s="137">
        <v>0</v>
      </c>
      <c r="V32" s="127">
        <v>1</v>
      </c>
      <c r="W32" s="129"/>
      <c r="Y32" s="31"/>
      <c r="Z32" s="85"/>
      <c r="AA32" s="19"/>
      <c r="AB32" s="19"/>
    </row>
    <row r="33" spans="1:28" ht="152.25" customHeight="1" x14ac:dyDescent="0.25">
      <c r="A33" s="140"/>
      <c r="B33" s="130"/>
      <c r="C33" s="130"/>
      <c r="D33" s="117"/>
      <c r="E33" s="119"/>
      <c r="F33" s="119"/>
      <c r="G33" s="119"/>
      <c r="H33" s="119"/>
      <c r="I33" s="119"/>
      <c r="J33" s="119"/>
      <c r="K33" s="119"/>
      <c r="L33" s="119"/>
      <c r="M33" s="15">
        <v>60</v>
      </c>
      <c r="N33" s="15">
        <v>12334</v>
      </c>
      <c r="O33" s="7">
        <f>ROUND(M33/N33,4)</f>
        <v>4.8999999999999998E-3</v>
      </c>
      <c r="P33" s="15">
        <v>68</v>
      </c>
      <c r="Q33" s="15">
        <v>12463</v>
      </c>
      <c r="R33" s="7">
        <f>ROUND(P33/Q33,4)</f>
        <v>5.4999999999999997E-3</v>
      </c>
      <c r="S33" s="122"/>
      <c r="T33" s="144"/>
      <c r="U33" s="138"/>
      <c r="V33" s="128"/>
      <c r="W33" s="130"/>
      <c r="Y33" s="31">
        <v>1</v>
      </c>
      <c r="Z33" s="85"/>
      <c r="AA33" s="19"/>
      <c r="AB33" s="19"/>
    </row>
    <row r="34" spans="1:28" ht="24" customHeight="1" x14ac:dyDescent="0.25">
      <c r="A34" s="139" t="s">
        <v>18</v>
      </c>
      <c r="B34" s="129" t="s">
        <v>46</v>
      </c>
      <c r="C34" s="129" t="s">
        <v>126</v>
      </c>
      <c r="D34" s="116" t="s">
        <v>61</v>
      </c>
      <c r="E34" s="118" t="s">
        <v>61</v>
      </c>
      <c r="F34" s="118" t="s">
        <v>61</v>
      </c>
      <c r="G34" s="118" t="s">
        <v>61</v>
      </c>
      <c r="H34" s="118" t="s">
        <v>61</v>
      </c>
      <c r="I34" s="118" t="s">
        <v>61</v>
      </c>
      <c r="J34" s="118" t="s">
        <v>61</v>
      </c>
      <c r="K34" s="118" t="s">
        <v>61</v>
      </c>
      <c r="L34" s="118" t="s">
        <v>61</v>
      </c>
      <c r="M34" s="8" t="s">
        <v>128</v>
      </c>
      <c r="N34" s="8" t="s">
        <v>128</v>
      </c>
      <c r="O34" s="8" t="s">
        <v>127</v>
      </c>
      <c r="P34" s="8" t="s">
        <v>128</v>
      </c>
      <c r="Q34" s="8" t="s">
        <v>128</v>
      </c>
      <c r="R34" s="8" t="s">
        <v>127</v>
      </c>
      <c r="S34" s="141" t="s">
        <v>255</v>
      </c>
      <c r="T34" s="143">
        <f>R35/O35-1</f>
        <v>9.226269609146498E-2</v>
      </c>
      <c r="U34" s="137">
        <v>0</v>
      </c>
      <c r="V34" s="127">
        <v>1</v>
      </c>
      <c r="W34" s="129"/>
      <c r="Y34" s="31"/>
      <c r="Z34" s="85"/>
      <c r="AA34" s="19"/>
      <c r="AB34" s="19"/>
    </row>
    <row r="35" spans="1:28" ht="175.5" customHeight="1" x14ac:dyDescent="0.25">
      <c r="A35" s="140"/>
      <c r="B35" s="130"/>
      <c r="C35" s="130"/>
      <c r="D35" s="117"/>
      <c r="E35" s="119"/>
      <c r="F35" s="119"/>
      <c r="G35" s="119"/>
      <c r="H35" s="119"/>
      <c r="I35" s="119"/>
      <c r="J35" s="119"/>
      <c r="K35" s="119"/>
      <c r="L35" s="119"/>
      <c r="M35" s="15">
        <v>343</v>
      </c>
      <c r="N35" s="15">
        <v>912</v>
      </c>
      <c r="O35" s="7">
        <f>ROUND(M35/N35,4)</f>
        <v>0.37609999999999999</v>
      </c>
      <c r="P35" s="15">
        <v>341</v>
      </c>
      <c r="Q35" s="15">
        <v>830</v>
      </c>
      <c r="R35" s="7">
        <f>ROUND(P35/Q35,4)</f>
        <v>0.4108</v>
      </c>
      <c r="S35" s="122"/>
      <c r="T35" s="144"/>
      <c r="U35" s="138"/>
      <c r="V35" s="128"/>
      <c r="W35" s="130"/>
      <c r="Y35" s="31">
        <v>2</v>
      </c>
      <c r="Z35" s="85"/>
      <c r="AA35" s="19"/>
      <c r="AB35" s="19"/>
    </row>
    <row r="36" spans="1:28" ht="32.25" customHeight="1" x14ac:dyDescent="0.25">
      <c r="A36" s="139" t="s">
        <v>19</v>
      </c>
      <c r="B36" s="129" t="s">
        <v>47</v>
      </c>
      <c r="C36" s="129" t="s">
        <v>132</v>
      </c>
      <c r="D36" s="116" t="s">
        <v>61</v>
      </c>
      <c r="E36" s="118" t="s">
        <v>61</v>
      </c>
      <c r="F36" s="118" t="s">
        <v>61</v>
      </c>
      <c r="G36" s="118" t="s">
        <v>61</v>
      </c>
      <c r="H36" s="118" t="s">
        <v>61</v>
      </c>
      <c r="I36" s="118" t="s">
        <v>61</v>
      </c>
      <c r="J36" s="118" t="s">
        <v>61</v>
      </c>
      <c r="K36" s="118" t="s">
        <v>61</v>
      </c>
      <c r="L36" s="118" t="s">
        <v>61</v>
      </c>
      <c r="M36" s="8" t="s">
        <v>130</v>
      </c>
      <c r="N36" s="8" t="s">
        <v>129</v>
      </c>
      <c r="O36" s="8" t="s">
        <v>131</v>
      </c>
      <c r="P36" s="8" t="s">
        <v>130</v>
      </c>
      <c r="Q36" s="8" t="s">
        <v>129</v>
      </c>
      <c r="R36" s="8" t="s">
        <v>131</v>
      </c>
      <c r="S36" s="121" t="s">
        <v>66</v>
      </c>
      <c r="T36" s="143">
        <f>R37/O37-1</f>
        <v>-0.13072255929398791</v>
      </c>
      <c r="U36" s="137">
        <v>1</v>
      </c>
      <c r="V36" s="127">
        <v>1</v>
      </c>
      <c r="W36" s="129"/>
      <c r="Y36" s="31"/>
      <c r="Z36" s="85"/>
      <c r="AA36" s="19"/>
      <c r="AB36" s="19"/>
    </row>
    <row r="37" spans="1:28" ht="173.25" customHeight="1" x14ac:dyDescent="0.25">
      <c r="A37" s="140"/>
      <c r="B37" s="130"/>
      <c r="C37" s="130"/>
      <c r="D37" s="117"/>
      <c r="E37" s="119"/>
      <c r="F37" s="119"/>
      <c r="G37" s="119"/>
      <c r="H37" s="119"/>
      <c r="I37" s="119"/>
      <c r="J37" s="119"/>
      <c r="K37" s="119"/>
      <c r="L37" s="119"/>
      <c r="M37" s="15">
        <v>202</v>
      </c>
      <c r="N37" s="15">
        <v>1114</v>
      </c>
      <c r="O37" s="7">
        <f>ROUND(M37/N37,4)</f>
        <v>0.18129999999999999</v>
      </c>
      <c r="P37" s="15">
        <v>203</v>
      </c>
      <c r="Q37" s="15">
        <v>1288</v>
      </c>
      <c r="R37" s="7">
        <f>ROUND(P37/Q37,4)</f>
        <v>0.15759999999999999</v>
      </c>
      <c r="S37" s="122"/>
      <c r="T37" s="144"/>
      <c r="U37" s="145"/>
      <c r="V37" s="128"/>
      <c r="W37" s="130"/>
      <c r="Y37" s="31">
        <v>1</v>
      </c>
      <c r="Z37" s="85"/>
      <c r="AA37" s="19"/>
      <c r="AB37" s="19"/>
    </row>
    <row r="38" spans="1:28" ht="28.5" customHeight="1" x14ac:dyDescent="0.25">
      <c r="A38" s="139" t="s">
        <v>20</v>
      </c>
      <c r="B38" s="129" t="s">
        <v>48</v>
      </c>
      <c r="C38" s="129" t="s">
        <v>133</v>
      </c>
      <c r="D38" s="11" t="s">
        <v>135</v>
      </c>
      <c r="E38" s="11" t="s">
        <v>136</v>
      </c>
      <c r="F38" s="11" t="s">
        <v>134</v>
      </c>
      <c r="G38" s="11" t="s">
        <v>135</v>
      </c>
      <c r="H38" s="11" t="s">
        <v>136</v>
      </c>
      <c r="I38" s="11" t="s">
        <v>134</v>
      </c>
      <c r="J38" s="11" t="s">
        <v>135</v>
      </c>
      <c r="K38" s="11" t="s">
        <v>136</v>
      </c>
      <c r="L38" s="11" t="s">
        <v>134</v>
      </c>
      <c r="M38" s="11" t="s">
        <v>61</v>
      </c>
      <c r="N38" s="11" t="s">
        <v>61</v>
      </c>
      <c r="O38" s="11" t="s">
        <v>134</v>
      </c>
      <c r="P38" s="11" t="s">
        <v>135</v>
      </c>
      <c r="Q38" s="11" t="s">
        <v>136</v>
      </c>
      <c r="R38" s="11" t="s">
        <v>134</v>
      </c>
      <c r="S38" s="141" t="s">
        <v>268</v>
      </c>
      <c r="T38" s="143">
        <f>R39/O39-1</f>
        <v>9.6938775510204023E-2</v>
      </c>
      <c r="U38" s="137">
        <v>0</v>
      </c>
      <c r="V38" s="127">
        <v>1</v>
      </c>
      <c r="W38" s="129"/>
      <c r="Y38" s="31"/>
      <c r="Z38" s="87"/>
      <c r="AA38" s="19"/>
      <c r="AB38" s="19"/>
    </row>
    <row r="39" spans="1:28" ht="138.75" customHeight="1" x14ac:dyDescent="0.25">
      <c r="A39" s="140"/>
      <c r="B39" s="130"/>
      <c r="C39" s="130"/>
      <c r="D39" s="53">
        <v>453</v>
      </c>
      <c r="E39" s="53">
        <v>59756</v>
      </c>
      <c r="F39" s="51">
        <f>IFERROR(ROUND(D39/E39*1000,2),0)</f>
        <v>7.58</v>
      </c>
      <c r="G39" s="104">
        <v>398</v>
      </c>
      <c r="H39" s="53">
        <v>58268</v>
      </c>
      <c r="I39" s="51">
        <f>IFERROR(ROUND(G39/H39*1000,2),0)</f>
        <v>6.83</v>
      </c>
      <c r="J39" s="104">
        <v>514</v>
      </c>
      <c r="K39" s="53">
        <v>56397</v>
      </c>
      <c r="L39" s="51">
        <f>IFERROR(ROUND(J39/K39*1000,2),0)</f>
        <v>9.11</v>
      </c>
      <c r="M39" s="4" t="s">
        <v>61</v>
      </c>
      <c r="N39" s="4" t="s">
        <v>61</v>
      </c>
      <c r="O39" s="12">
        <f>(F39+I39+L39)/3</f>
        <v>7.84</v>
      </c>
      <c r="P39" s="15">
        <v>460</v>
      </c>
      <c r="Q39" s="15">
        <v>53496</v>
      </c>
      <c r="R39" s="12">
        <f>ROUND(P39/Q39*1000,2)</f>
        <v>8.6</v>
      </c>
      <c r="S39" s="142"/>
      <c r="T39" s="144"/>
      <c r="U39" s="138"/>
      <c r="V39" s="128"/>
      <c r="W39" s="130"/>
      <c r="Y39" s="31">
        <v>3</v>
      </c>
      <c r="Z39" s="87"/>
      <c r="AA39" s="19"/>
      <c r="AB39" s="19"/>
    </row>
    <row r="40" spans="1:28" ht="27.75" customHeight="1" x14ac:dyDescent="0.25">
      <c r="A40" s="139" t="s">
        <v>21</v>
      </c>
      <c r="B40" s="129" t="s">
        <v>49</v>
      </c>
      <c r="C40" s="129" t="s">
        <v>140</v>
      </c>
      <c r="D40" s="11" t="s">
        <v>138</v>
      </c>
      <c r="E40" s="11" t="s">
        <v>139</v>
      </c>
      <c r="F40" s="11" t="s">
        <v>137</v>
      </c>
      <c r="G40" s="11" t="s">
        <v>138</v>
      </c>
      <c r="H40" s="11" t="s">
        <v>139</v>
      </c>
      <c r="I40" s="11" t="s">
        <v>137</v>
      </c>
      <c r="J40" s="11" t="s">
        <v>138</v>
      </c>
      <c r="K40" s="11" t="s">
        <v>139</v>
      </c>
      <c r="L40" s="11" t="s">
        <v>137</v>
      </c>
      <c r="M40" s="11" t="s">
        <v>61</v>
      </c>
      <c r="N40" s="11" t="s">
        <v>61</v>
      </c>
      <c r="O40" s="11" t="s">
        <v>137</v>
      </c>
      <c r="P40" s="11" t="s">
        <v>138</v>
      </c>
      <c r="Q40" s="11" t="s">
        <v>139</v>
      </c>
      <c r="R40" s="11" t="s">
        <v>137</v>
      </c>
      <c r="S40" s="141" t="s">
        <v>269</v>
      </c>
      <c r="T40" s="143">
        <f>R41/O41-1</f>
        <v>0.1186612087647485</v>
      </c>
      <c r="U40" s="137">
        <v>0</v>
      </c>
      <c r="V40" s="127">
        <v>1</v>
      </c>
      <c r="W40" s="129"/>
      <c r="Y40" s="31"/>
      <c r="Z40" s="85"/>
      <c r="AA40" s="19"/>
      <c r="AB40" s="19"/>
    </row>
    <row r="41" spans="1:28" ht="90" customHeight="1" x14ac:dyDescent="0.25">
      <c r="A41" s="140"/>
      <c r="B41" s="130"/>
      <c r="C41" s="130"/>
      <c r="D41" s="53">
        <v>163</v>
      </c>
      <c r="E41" s="53">
        <v>12080</v>
      </c>
      <c r="F41" s="12">
        <f>IFERROR(ROUND(D41/E41*100,4),0)</f>
        <v>1.3492999999999999</v>
      </c>
      <c r="G41" s="104">
        <v>150</v>
      </c>
      <c r="H41" s="104">
        <v>12108</v>
      </c>
      <c r="I41" s="12">
        <f>IFERROR(ROUND(G41/H41*100,4),0)</f>
        <v>1.2388999999999999</v>
      </c>
      <c r="J41" s="104">
        <v>193</v>
      </c>
      <c r="K41" s="15">
        <v>12334</v>
      </c>
      <c r="L41" s="12">
        <f>IFERROR(ROUND(J41/K41*100,4),0)</f>
        <v>1.5648</v>
      </c>
      <c r="M41" s="4" t="s">
        <v>61</v>
      </c>
      <c r="N41" s="4" t="s">
        <v>61</v>
      </c>
      <c r="O41" s="12">
        <f>(F41+I41+L41)/3</f>
        <v>1.3843333333333332</v>
      </c>
      <c r="P41" s="15">
        <v>193</v>
      </c>
      <c r="Q41" s="15">
        <v>12463</v>
      </c>
      <c r="R41" s="12">
        <f>ROUND(P41/Q41*100,4)</f>
        <v>1.5486</v>
      </c>
      <c r="S41" s="142"/>
      <c r="T41" s="144"/>
      <c r="U41" s="138"/>
      <c r="V41" s="128"/>
      <c r="W41" s="130"/>
      <c r="Y41" s="31">
        <v>3</v>
      </c>
      <c r="Z41" s="85"/>
      <c r="AA41" s="19"/>
      <c r="AB41" s="19"/>
    </row>
    <row r="42" spans="1:28" ht="40.5" hidden="1" customHeight="1" x14ac:dyDescent="0.25">
      <c r="A42" s="131" t="s">
        <v>22</v>
      </c>
      <c r="B42" s="133" t="s">
        <v>63</v>
      </c>
      <c r="C42" s="135" t="s">
        <v>141</v>
      </c>
      <c r="D42" s="49"/>
      <c r="E42" s="49"/>
      <c r="F42" s="118" t="s">
        <v>61</v>
      </c>
      <c r="G42" s="42"/>
      <c r="H42" s="42"/>
      <c r="I42" s="118" t="s">
        <v>61</v>
      </c>
      <c r="J42" s="42"/>
      <c r="K42" s="42"/>
      <c r="L42" s="118" t="s">
        <v>61</v>
      </c>
      <c r="M42" s="8" t="s">
        <v>143</v>
      </c>
      <c r="N42" s="8" t="s">
        <v>144</v>
      </c>
      <c r="O42" s="8" t="s">
        <v>142</v>
      </c>
      <c r="P42" s="8" t="s">
        <v>143</v>
      </c>
      <c r="Q42" s="8" t="s">
        <v>144</v>
      </c>
      <c r="R42" s="8" t="s">
        <v>142</v>
      </c>
      <c r="S42" s="121" t="s">
        <v>114</v>
      </c>
      <c r="T42" s="123" t="e">
        <f>R43</f>
        <v>#DIV/0!</v>
      </c>
      <c r="U42" s="125"/>
      <c r="V42" s="127">
        <v>0</v>
      </c>
      <c r="W42" s="129"/>
      <c r="Y42" s="31"/>
      <c r="Z42" s="88"/>
      <c r="AA42" s="19"/>
      <c r="AB42" s="19"/>
    </row>
    <row r="43" spans="1:28" ht="88.5" hidden="1" customHeight="1" x14ac:dyDescent="0.25">
      <c r="A43" s="132"/>
      <c r="B43" s="134"/>
      <c r="C43" s="136"/>
      <c r="D43" s="50"/>
      <c r="E43" s="50"/>
      <c r="F43" s="119"/>
      <c r="G43" s="43"/>
      <c r="H43" s="43"/>
      <c r="I43" s="119"/>
      <c r="J43" s="43"/>
      <c r="K43" s="43"/>
      <c r="L43" s="119"/>
      <c r="M43" s="5"/>
      <c r="N43" s="5"/>
      <c r="O43" s="10" t="e">
        <f>ROUND(M43/N43,4)</f>
        <v>#DIV/0!</v>
      </c>
      <c r="P43" s="5"/>
      <c r="Q43" s="5"/>
      <c r="R43" s="10" t="e">
        <f>ROUND(P43/Q43,4)</f>
        <v>#DIV/0!</v>
      </c>
      <c r="S43" s="122"/>
      <c r="T43" s="124"/>
      <c r="U43" s="126"/>
      <c r="V43" s="128"/>
      <c r="W43" s="130"/>
      <c r="Y43" s="31"/>
      <c r="Z43" s="89"/>
      <c r="AA43" s="19"/>
      <c r="AB43" s="19"/>
    </row>
    <row r="44" spans="1:28" ht="25.5" hidden="1" customHeight="1" x14ac:dyDescent="0.25">
      <c r="A44" s="139" t="s">
        <v>23</v>
      </c>
      <c r="B44" s="129" t="s">
        <v>50</v>
      </c>
      <c r="C44" s="129" t="s">
        <v>146</v>
      </c>
      <c r="D44" s="40"/>
      <c r="E44" s="40"/>
      <c r="F44" s="118" t="s">
        <v>61</v>
      </c>
      <c r="G44" s="42"/>
      <c r="H44" s="42"/>
      <c r="I44" s="118" t="s">
        <v>61</v>
      </c>
      <c r="J44" s="42"/>
      <c r="K44" s="42"/>
      <c r="L44" s="118" t="s">
        <v>61</v>
      </c>
      <c r="M44" s="8" t="s">
        <v>149</v>
      </c>
      <c r="N44" s="8" t="s">
        <v>148</v>
      </c>
      <c r="O44" s="8" t="s">
        <v>147</v>
      </c>
      <c r="P44" s="8" t="s">
        <v>149</v>
      </c>
      <c r="Q44" s="8" t="s">
        <v>148</v>
      </c>
      <c r="R44" s="8" t="s">
        <v>147</v>
      </c>
      <c r="S44" s="121" t="s">
        <v>145</v>
      </c>
      <c r="T44" s="123" t="e">
        <f>R45</f>
        <v>#DIV/0!</v>
      </c>
      <c r="U44" s="125"/>
      <c r="V44" s="127">
        <v>0</v>
      </c>
      <c r="W44" s="129"/>
      <c r="Y44" s="31"/>
      <c r="AA44" s="19"/>
      <c r="AB44" s="19"/>
    </row>
    <row r="45" spans="1:28" ht="148.5" hidden="1" customHeight="1" x14ac:dyDescent="0.25">
      <c r="A45" s="140"/>
      <c r="B45" s="130"/>
      <c r="C45" s="130"/>
      <c r="D45" s="41"/>
      <c r="E45" s="41"/>
      <c r="F45" s="119"/>
      <c r="G45" s="43"/>
      <c r="H45" s="43"/>
      <c r="I45" s="119"/>
      <c r="J45" s="43"/>
      <c r="K45" s="43"/>
      <c r="L45" s="119"/>
      <c r="M45" s="15"/>
      <c r="N45" s="15"/>
      <c r="O45" s="7" t="e">
        <f>ROUND(M45/N45,4)</f>
        <v>#DIV/0!</v>
      </c>
      <c r="P45" s="15"/>
      <c r="Q45" s="15"/>
      <c r="R45" s="7" t="e">
        <f>ROUND(P45/Q45,4)</f>
        <v>#DIV/0!</v>
      </c>
      <c r="S45" s="122"/>
      <c r="T45" s="124"/>
      <c r="U45" s="126"/>
      <c r="V45" s="128"/>
      <c r="W45" s="130"/>
      <c r="Y45" s="31"/>
      <c r="AA45" s="19"/>
      <c r="AB45" s="19"/>
    </row>
    <row r="46" spans="1:28" ht="21.75" hidden="1" customHeight="1" x14ac:dyDescent="0.25">
      <c r="A46" s="139" t="s">
        <v>24</v>
      </c>
      <c r="B46" s="129" t="s">
        <v>51</v>
      </c>
      <c r="C46" s="129" t="s">
        <v>150</v>
      </c>
      <c r="D46" s="40"/>
      <c r="E46" s="40"/>
      <c r="F46" s="118" t="s">
        <v>61</v>
      </c>
      <c r="G46" s="42"/>
      <c r="H46" s="42"/>
      <c r="I46" s="118" t="s">
        <v>61</v>
      </c>
      <c r="J46" s="42"/>
      <c r="K46" s="42"/>
      <c r="L46" s="118" t="s">
        <v>61</v>
      </c>
      <c r="M46" s="8" t="s">
        <v>152</v>
      </c>
      <c r="N46" s="8" t="s">
        <v>153</v>
      </c>
      <c r="O46" s="8" t="s">
        <v>151</v>
      </c>
      <c r="P46" s="8" t="s">
        <v>152</v>
      </c>
      <c r="Q46" s="8" t="s">
        <v>153</v>
      </c>
      <c r="R46" s="8" t="s">
        <v>151</v>
      </c>
      <c r="S46" s="121" t="s">
        <v>145</v>
      </c>
      <c r="T46" s="123" t="e">
        <f>R47</f>
        <v>#DIV/0!</v>
      </c>
      <c r="U46" s="125"/>
      <c r="V46" s="127">
        <v>0</v>
      </c>
      <c r="W46" s="129"/>
      <c r="Y46" s="31"/>
      <c r="AA46" s="19"/>
      <c r="AB46" s="19"/>
    </row>
    <row r="47" spans="1:28" ht="146.25" hidden="1" customHeight="1" x14ac:dyDescent="0.25">
      <c r="A47" s="140"/>
      <c r="B47" s="130"/>
      <c r="C47" s="130"/>
      <c r="D47" s="41"/>
      <c r="E47" s="41"/>
      <c r="F47" s="119"/>
      <c r="G47" s="43"/>
      <c r="H47" s="43"/>
      <c r="I47" s="119"/>
      <c r="J47" s="43"/>
      <c r="K47" s="43"/>
      <c r="L47" s="119"/>
      <c r="M47" s="15"/>
      <c r="N47" s="15"/>
      <c r="O47" s="7" t="e">
        <f>ROUND(M47/N47,4)</f>
        <v>#DIV/0!</v>
      </c>
      <c r="P47" s="15"/>
      <c r="Q47" s="15"/>
      <c r="R47" s="7" t="e">
        <f>ROUND(P47/Q47,4)</f>
        <v>#DIV/0!</v>
      </c>
      <c r="S47" s="122"/>
      <c r="T47" s="124"/>
      <c r="U47" s="126"/>
      <c r="V47" s="128"/>
      <c r="W47" s="130"/>
      <c r="Y47" s="31"/>
      <c r="AA47" s="19"/>
      <c r="AB47" s="19"/>
    </row>
    <row r="48" spans="1:28" ht="26.25" hidden="1" customHeight="1" x14ac:dyDescent="0.25">
      <c r="A48" s="139" t="s">
        <v>25</v>
      </c>
      <c r="B48" s="129" t="s">
        <v>52</v>
      </c>
      <c r="C48" s="129" t="s">
        <v>155</v>
      </c>
      <c r="D48" s="40"/>
      <c r="E48" s="40"/>
      <c r="F48" s="118" t="s">
        <v>61</v>
      </c>
      <c r="G48" s="42"/>
      <c r="H48" s="42"/>
      <c r="I48" s="118" t="s">
        <v>61</v>
      </c>
      <c r="J48" s="42"/>
      <c r="K48" s="42"/>
      <c r="L48" s="118" t="s">
        <v>61</v>
      </c>
      <c r="M48" s="8" t="s">
        <v>157</v>
      </c>
      <c r="N48" s="8" t="s">
        <v>158</v>
      </c>
      <c r="O48" s="8" t="s">
        <v>156</v>
      </c>
      <c r="P48" s="8" t="s">
        <v>157</v>
      </c>
      <c r="Q48" s="8" t="s">
        <v>158</v>
      </c>
      <c r="R48" s="8" t="s">
        <v>156</v>
      </c>
      <c r="S48" s="121" t="s">
        <v>145</v>
      </c>
      <c r="T48" s="123" t="e">
        <f>R49</f>
        <v>#DIV/0!</v>
      </c>
      <c r="U48" s="125"/>
      <c r="V48" s="127">
        <v>0</v>
      </c>
      <c r="W48" s="129"/>
      <c r="Y48" s="31"/>
      <c r="AA48" s="19"/>
      <c r="AB48" s="19"/>
    </row>
    <row r="49" spans="1:28" ht="127.5" hidden="1" customHeight="1" x14ac:dyDescent="0.25">
      <c r="A49" s="140"/>
      <c r="B49" s="130"/>
      <c r="C49" s="130"/>
      <c r="D49" s="41"/>
      <c r="E49" s="41"/>
      <c r="F49" s="119"/>
      <c r="G49" s="43"/>
      <c r="H49" s="43"/>
      <c r="I49" s="119"/>
      <c r="J49" s="43"/>
      <c r="K49" s="43"/>
      <c r="L49" s="119"/>
      <c r="M49" s="15"/>
      <c r="N49" s="15"/>
      <c r="O49" s="7" t="e">
        <f>ROUND(M49/N49,4)</f>
        <v>#DIV/0!</v>
      </c>
      <c r="P49" s="15"/>
      <c r="Q49" s="15"/>
      <c r="R49" s="7" t="e">
        <f>ROUND(P49/Q49,4)</f>
        <v>#DIV/0!</v>
      </c>
      <c r="S49" s="122"/>
      <c r="T49" s="124"/>
      <c r="U49" s="126"/>
      <c r="V49" s="128"/>
      <c r="W49" s="130"/>
      <c r="Y49" s="31"/>
      <c r="AA49" s="19"/>
      <c r="AB49" s="19"/>
    </row>
    <row r="50" spans="1:28" ht="29.25" hidden="1" customHeight="1" x14ac:dyDescent="0.25">
      <c r="A50" s="139" t="s">
        <v>26</v>
      </c>
      <c r="B50" s="129" t="s">
        <v>53</v>
      </c>
      <c r="C50" s="129" t="s">
        <v>154</v>
      </c>
      <c r="D50" s="40"/>
      <c r="E50" s="40"/>
      <c r="F50" s="118" t="s">
        <v>61</v>
      </c>
      <c r="G50" s="42"/>
      <c r="H50" s="42"/>
      <c r="I50" s="118" t="s">
        <v>61</v>
      </c>
      <c r="J50" s="42"/>
      <c r="K50" s="42"/>
      <c r="L50" s="118" t="s">
        <v>61</v>
      </c>
      <c r="M50" s="8" t="s">
        <v>160</v>
      </c>
      <c r="N50" s="8" t="s">
        <v>161</v>
      </c>
      <c r="O50" s="8" t="s">
        <v>159</v>
      </c>
      <c r="P50" s="8" t="s">
        <v>160</v>
      </c>
      <c r="Q50" s="8" t="s">
        <v>161</v>
      </c>
      <c r="R50" s="8" t="s">
        <v>159</v>
      </c>
      <c r="S50" s="121" t="s">
        <v>145</v>
      </c>
      <c r="T50" s="123" t="e">
        <f>R51</f>
        <v>#DIV/0!</v>
      </c>
      <c r="U50" s="125"/>
      <c r="V50" s="127">
        <v>0</v>
      </c>
      <c r="W50" s="129"/>
      <c r="Y50" s="31"/>
      <c r="AA50" s="19"/>
      <c r="AB50" s="19"/>
    </row>
    <row r="51" spans="1:28" ht="139.5" hidden="1" customHeight="1" x14ac:dyDescent="0.25">
      <c r="A51" s="140"/>
      <c r="B51" s="130"/>
      <c r="C51" s="130"/>
      <c r="D51" s="41"/>
      <c r="E51" s="41"/>
      <c r="F51" s="119"/>
      <c r="G51" s="43"/>
      <c r="H51" s="43"/>
      <c r="I51" s="119"/>
      <c r="J51" s="43"/>
      <c r="K51" s="43"/>
      <c r="L51" s="119"/>
      <c r="M51" s="15"/>
      <c r="N51" s="15"/>
      <c r="O51" s="7" t="e">
        <f>ROUND(M51/N51,4)</f>
        <v>#DIV/0!</v>
      </c>
      <c r="P51" s="15"/>
      <c r="Q51" s="15"/>
      <c r="R51" s="7" t="e">
        <f>ROUND(P51/Q51,4)</f>
        <v>#DIV/0!</v>
      </c>
      <c r="S51" s="122"/>
      <c r="T51" s="124"/>
      <c r="U51" s="126"/>
      <c r="V51" s="128"/>
      <c r="W51" s="130"/>
      <c r="Y51" s="31"/>
      <c r="AA51" s="19"/>
      <c r="AB51" s="19"/>
    </row>
    <row r="52" spans="1:28" ht="28.5" hidden="1" customHeight="1" x14ac:dyDescent="0.25">
      <c r="A52" s="139" t="s">
        <v>27</v>
      </c>
      <c r="B52" s="129" t="s">
        <v>54</v>
      </c>
      <c r="C52" s="129" t="s">
        <v>162</v>
      </c>
      <c r="D52" s="40"/>
      <c r="E52" s="40"/>
      <c r="F52" s="118" t="s">
        <v>61</v>
      </c>
      <c r="G52" s="42"/>
      <c r="H52" s="42"/>
      <c r="I52" s="118" t="s">
        <v>61</v>
      </c>
      <c r="J52" s="42"/>
      <c r="K52" s="42"/>
      <c r="L52" s="118" t="s">
        <v>61</v>
      </c>
      <c r="M52" s="8" t="s">
        <v>164</v>
      </c>
      <c r="N52" s="8" t="s">
        <v>163</v>
      </c>
      <c r="O52" s="8" t="s">
        <v>165</v>
      </c>
      <c r="P52" s="8" t="s">
        <v>164</v>
      </c>
      <c r="Q52" s="8" t="s">
        <v>163</v>
      </c>
      <c r="R52" s="8" t="s">
        <v>165</v>
      </c>
      <c r="S52" s="121" t="s">
        <v>145</v>
      </c>
      <c r="T52" s="123" t="e">
        <f>R53</f>
        <v>#DIV/0!</v>
      </c>
      <c r="U52" s="125"/>
      <c r="V52" s="127">
        <v>0</v>
      </c>
      <c r="W52" s="129"/>
      <c r="Y52" s="31"/>
      <c r="AA52" s="19"/>
      <c r="AB52" s="19"/>
    </row>
    <row r="53" spans="1:28" ht="174.75" hidden="1" customHeight="1" x14ac:dyDescent="0.25">
      <c r="A53" s="140"/>
      <c r="B53" s="130"/>
      <c r="C53" s="130"/>
      <c r="D53" s="41"/>
      <c r="E53" s="41"/>
      <c r="F53" s="119"/>
      <c r="G53" s="43"/>
      <c r="H53" s="43"/>
      <c r="I53" s="119"/>
      <c r="J53" s="43"/>
      <c r="K53" s="43"/>
      <c r="L53" s="119"/>
      <c r="M53" s="15"/>
      <c r="N53" s="15"/>
      <c r="O53" s="7" t="e">
        <f>ROUND(M53/N53,4)</f>
        <v>#DIV/0!</v>
      </c>
      <c r="P53" s="15"/>
      <c r="Q53" s="15"/>
      <c r="R53" s="7" t="e">
        <f>ROUND(P53/Q53,4)</f>
        <v>#DIV/0!</v>
      </c>
      <c r="S53" s="122"/>
      <c r="T53" s="124"/>
      <c r="U53" s="126"/>
      <c r="V53" s="128"/>
      <c r="W53" s="130"/>
      <c r="Y53" s="31"/>
      <c r="AA53" s="19"/>
      <c r="AB53" s="19"/>
    </row>
    <row r="54" spans="1:28" ht="30.75" hidden="1" customHeight="1" x14ac:dyDescent="0.25">
      <c r="A54" s="139" t="s">
        <v>28</v>
      </c>
      <c r="B54" s="129" t="s">
        <v>55</v>
      </c>
      <c r="C54" s="129" t="s">
        <v>166</v>
      </c>
      <c r="D54" s="40"/>
      <c r="E54" s="40"/>
      <c r="F54" s="11" t="s">
        <v>168</v>
      </c>
      <c r="G54" s="11"/>
      <c r="H54" s="11"/>
      <c r="I54" s="11" t="s">
        <v>168</v>
      </c>
      <c r="J54" s="11"/>
      <c r="K54" s="11"/>
      <c r="L54" s="11" t="s">
        <v>168</v>
      </c>
      <c r="M54" s="11" t="s">
        <v>61</v>
      </c>
      <c r="N54" s="11" t="s">
        <v>61</v>
      </c>
      <c r="O54" s="11" t="s">
        <v>168</v>
      </c>
      <c r="P54" s="11" t="s">
        <v>169</v>
      </c>
      <c r="Q54" s="11" t="s">
        <v>167</v>
      </c>
      <c r="R54" s="11" t="s">
        <v>168</v>
      </c>
      <c r="S54" s="121" t="s">
        <v>65</v>
      </c>
      <c r="T54" s="123" t="e">
        <f>R55/O55-1</f>
        <v>#DIV/0!</v>
      </c>
      <c r="U54" s="125"/>
      <c r="V54" s="127">
        <v>0</v>
      </c>
      <c r="W54" s="129"/>
      <c r="Y54" s="31"/>
      <c r="Z54" s="90"/>
      <c r="AA54" s="19"/>
      <c r="AB54" s="19"/>
    </row>
    <row r="55" spans="1:28" ht="134.25" hidden="1" customHeight="1" x14ac:dyDescent="0.25">
      <c r="A55" s="140"/>
      <c r="B55" s="130"/>
      <c r="C55" s="130"/>
      <c r="D55" s="41"/>
      <c r="E55" s="41"/>
      <c r="F55" s="14"/>
      <c r="G55" s="14"/>
      <c r="H55" s="14"/>
      <c r="I55" s="14"/>
      <c r="J55" s="14"/>
      <c r="K55" s="14"/>
      <c r="L55" s="14"/>
      <c r="M55" s="4" t="s">
        <v>61</v>
      </c>
      <c r="N55" s="4" t="s">
        <v>61</v>
      </c>
      <c r="O55" s="12">
        <f>(F55+I55+L55)/3</f>
        <v>0</v>
      </c>
      <c r="P55" s="15"/>
      <c r="Q55" s="15"/>
      <c r="R55" s="12" t="e">
        <f>ROUND(P55/Q55*100000,2)</f>
        <v>#DIV/0!</v>
      </c>
      <c r="S55" s="122"/>
      <c r="T55" s="124"/>
      <c r="U55" s="126"/>
      <c r="V55" s="128"/>
      <c r="W55" s="130"/>
      <c r="Y55" s="31"/>
      <c r="Z55" s="90"/>
      <c r="AA55" s="19"/>
      <c r="AB55" s="19"/>
    </row>
    <row r="56" spans="1:28" ht="41.25" hidden="1" customHeight="1" x14ac:dyDescent="0.25">
      <c r="A56" s="131" t="s">
        <v>29</v>
      </c>
      <c r="B56" s="133" t="s">
        <v>56</v>
      </c>
      <c r="C56" s="135" t="s">
        <v>173</v>
      </c>
      <c r="D56" s="49"/>
      <c r="E56" s="49"/>
      <c r="F56" s="118" t="s">
        <v>61</v>
      </c>
      <c r="G56" s="42"/>
      <c r="H56" s="42"/>
      <c r="I56" s="118" t="s">
        <v>61</v>
      </c>
      <c r="J56" s="42"/>
      <c r="K56" s="42"/>
      <c r="L56" s="118" t="s">
        <v>61</v>
      </c>
      <c r="M56" s="8" t="s">
        <v>172</v>
      </c>
      <c r="N56" s="8" t="s">
        <v>170</v>
      </c>
      <c r="O56" s="8" t="s">
        <v>171</v>
      </c>
      <c r="P56" s="8" t="s">
        <v>172</v>
      </c>
      <c r="Q56" s="8" t="s">
        <v>170</v>
      </c>
      <c r="R56" s="8" t="s">
        <v>171</v>
      </c>
      <c r="S56" s="121" t="s">
        <v>68</v>
      </c>
      <c r="T56" s="123" t="e">
        <f>R57/O57-1</f>
        <v>#DIV/0!</v>
      </c>
      <c r="U56" s="125"/>
      <c r="V56" s="127">
        <v>0</v>
      </c>
      <c r="W56" s="129"/>
      <c r="Y56" s="31"/>
      <c r="Z56" s="88"/>
      <c r="AA56" s="19"/>
      <c r="AB56" s="19"/>
    </row>
    <row r="57" spans="1:28" ht="65.25" hidden="1" customHeight="1" x14ac:dyDescent="0.25">
      <c r="A57" s="132"/>
      <c r="B57" s="134"/>
      <c r="C57" s="136"/>
      <c r="D57" s="50"/>
      <c r="E57" s="50"/>
      <c r="F57" s="119"/>
      <c r="G57" s="43"/>
      <c r="H57" s="43"/>
      <c r="I57" s="119"/>
      <c r="J57" s="43"/>
      <c r="K57" s="43"/>
      <c r="L57" s="119"/>
      <c r="M57" s="5"/>
      <c r="N57" s="5"/>
      <c r="O57" s="10" t="e">
        <f>ROUND(M57/N57,4)</f>
        <v>#DIV/0!</v>
      </c>
      <c r="P57" s="5"/>
      <c r="Q57" s="5"/>
      <c r="R57" s="10" t="e">
        <f>ROUND(P57/Q57,4)</f>
        <v>#DIV/0!</v>
      </c>
      <c r="S57" s="122"/>
      <c r="T57" s="124"/>
      <c r="U57" s="126"/>
      <c r="V57" s="128"/>
      <c r="W57" s="130"/>
      <c r="Y57" s="31"/>
      <c r="Z57" s="87"/>
      <c r="AA57" s="19"/>
      <c r="AB57" s="19"/>
    </row>
    <row r="58" spans="1:28" ht="21.75" hidden="1" customHeight="1" x14ac:dyDescent="0.25">
      <c r="A58" s="131" t="s">
        <v>30</v>
      </c>
      <c r="B58" s="133" t="s">
        <v>57</v>
      </c>
      <c r="C58" s="135" t="s">
        <v>176</v>
      </c>
      <c r="D58" s="49"/>
      <c r="E58" s="49"/>
      <c r="F58" s="118" t="s">
        <v>61</v>
      </c>
      <c r="G58" s="42"/>
      <c r="H58" s="42"/>
      <c r="I58" s="118" t="s">
        <v>61</v>
      </c>
      <c r="J58" s="42"/>
      <c r="K58" s="42"/>
      <c r="L58" s="118" t="s">
        <v>61</v>
      </c>
      <c r="M58" s="8" t="s">
        <v>175</v>
      </c>
      <c r="N58" s="8" t="s">
        <v>177</v>
      </c>
      <c r="O58" s="8" t="s">
        <v>174</v>
      </c>
      <c r="P58" s="8" t="s">
        <v>175</v>
      </c>
      <c r="Q58" s="8" t="s">
        <v>177</v>
      </c>
      <c r="R58" s="8" t="s">
        <v>174</v>
      </c>
      <c r="S58" s="121" t="s">
        <v>178</v>
      </c>
      <c r="T58" s="123" t="e">
        <f>R59</f>
        <v>#DIV/0!</v>
      </c>
      <c r="U58" s="125"/>
      <c r="V58" s="127">
        <v>0</v>
      </c>
      <c r="W58" s="129"/>
      <c r="Y58" s="31"/>
      <c r="Z58" s="88"/>
      <c r="AA58" s="19"/>
      <c r="AB58" s="19"/>
    </row>
    <row r="59" spans="1:28" ht="108" hidden="1" customHeight="1" x14ac:dyDescent="0.25">
      <c r="A59" s="132"/>
      <c r="B59" s="134"/>
      <c r="C59" s="136"/>
      <c r="D59" s="50"/>
      <c r="E59" s="50"/>
      <c r="F59" s="119"/>
      <c r="G59" s="43"/>
      <c r="H59" s="43"/>
      <c r="I59" s="119"/>
      <c r="J59" s="43"/>
      <c r="K59" s="43"/>
      <c r="L59" s="119"/>
      <c r="M59" s="5"/>
      <c r="N59" s="5"/>
      <c r="O59" s="10" t="e">
        <f>ROUND(M59/N59,4)</f>
        <v>#DIV/0!</v>
      </c>
      <c r="P59" s="5"/>
      <c r="Q59" s="5"/>
      <c r="R59" s="10" t="e">
        <f>ROUND(P59/Q59,4)</f>
        <v>#DIV/0!</v>
      </c>
      <c r="S59" s="122"/>
      <c r="T59" s="124"/>
      <c r="U59" s="126"/>
      <c r="V59" s="128"/>
      <c r="W59" s="130"/>
      <c r="Y59" s="31"/>
      <c r="Z59" s="89"/>
      <c r="AA59" s="19"/>
      <c r="AB59" s="19"/>
    </row>
    <row r="60" spans="1:28" ht="21" customHeight="1" x14ac:dyDescent="0.25">
      <c r="A60" s="139" t="s">
        <v>31</v>
      </c>
      <c r="B60" s="129" t="s">
        <v>58</v>
      </c>
      <c r="C60" s="129" t="s">
        <v>180</v>
      </c>
      <c r="D60" s="116" t="s">
        <v>61</v>
      </c>
      <c r="E60" s="118" t="s">
        <v>61</v>
      </c>
      <c r="F60" s="118" t="s">
        <v>61</v>
      </c>
      <c r="G60" s="118" t="s">
        <v>61</v>
      </c>
      <c r="H60" s="118" t="s">
        <v>61</v>
      </c>
      <c r="I60" s="118" t="s">
        <v>61</v>
      </c>
      <c r="J60" s="118" t="s">
        <v>61</v>
      </c>
      <c r="K60" s="118" t="s">
        <v>61</v>
      </c>
      <c r="L60" s="118" t="s">
        <v>61</v>
      </c>
      <c r="M60" s="8" t="s">
        <v>182</v>
      </c>
      <c r="N60" s="8" t="s">
        <v>183</v>
      </c>
      <c r="O60" s="8" t="s">
        <v>181</v>
      </c>
      <c r="P60" s="8" t="s">
        <v>182</v>
      </c>
      <c r="Q60" s="8" t="s">
        <v>183</v>
      </c>
      <c r="R60" s="8" t="s">
        <v>181</v>
      </c>
      <c r="S60" s="121" t="s">
        <v>68</v>
      </c>
      <c r="T60" s="123">
        <f>IFERROR(R61/O61-1,0)</f>
        <v>0</v>
      </c>
      <c r="U60" s="137">
        <v>0</v>
      </c>
      <c r="V60" s="127">
        <v>1</v>
      </c>
      <c r="W60" s="129"/>
      <c r="Y60" s="31"/>
      <c r="Z60" s="87"/>
      <c r="AA60" s="19"/>
      <c r="AB60" s="19"/>
    </row>
    <row r="61" spans="1:28" ht="130.5" customHeight="1" x14ac:dyDescent="0.25">
      <c r="A61" s="140"/>
      <c r="B61" s="130"/>
      <c r="C61" s="130"/>
      <c r="D61" s="117"/>
      <c r="E61" s="119"/>
      <c r="F61" s="119"/>
      <c r="G61" s="119"/>
      <c r="H61" s="119"/>
      <c r="I61" s="119"/>
      <c r="J61" s="119"/>
      <c r="K61" s="119"/>
      <c r="L61" s="119"/>
      <c r="M61" s="15">
        <v>0</v>
      </c>
      <c r="N61" s="15">
        <v>3</v>
      </c>
      <c r="O61" s="7">
        <f>IFERROR(M61/N61,0)</f>
        <v>0</v>
      </c>
      <c r="P61" s="15">
        <v>0</v>
      </c>
      <c r="Q61" s="15">
        <v>10</v>
      </c>
      <c r="R61" s="7">
        <f>IFERROR(P61/Q61,0)</f>
        <v>0</v>
      </c>
      <c r="S61" s="122"/>
      <c r="T61" s="124"/>
      <c r="U61" s="138"/>
      <c r="V61" s="128"/>
      <c r="W61" s="130"/>
      <c r="Y61" s="32">
        <v>1</v>
      </c>
      <c r="Z61" s="87"/>
      <c r="AA61" s="19"/>
      <c r="AB61" s="19"/>
    </row>
    <row r="62" spans="1:28" ht="21" customHeight="1" x14ac:dyDescent="0.25">
      <c r="A62" s="139" t="s">
        <v>32</v>
      </c>
      <c r="B62" s="129" t="s">
        <v>59</v>
      </c>
      <c r="C62" s="129" t="s">
        <v>184</v>
      </c>
      <c r="D62" s="116" t="s">
        <v>61</v>
      </c>
      <c r="E62" s="118" t="s">
        <v>61</v>
      </c>
      <c r="F62" s="118" t="s">
        <v>61</v>
      </c>
      <c r="G62" s="118" t="s">
        <v>61</v>
      </c>
      <c r="H62" s="118" t="s">
        <v>61</v>
      </c>
      <c r="I62" s="118" t="s">
        <v>61</v>
      </c>
      <c r="J62" s="118" t="s">
        <v>61</v>
      </c>
      <c r="K62" s="118" t="s">
        <v>61</v>
      </c>
      <c r="L62" s="118" t="s">
        <v>61</v>
      </c>
      <c r="M62" s="8" t="s">
        <v>186</v>
      </c>
      <c r="N62" s="8" t="s">
        <v>185</v>
      </c>
      <c r="O62" s="8" t="s">
        <v>187</v>
      </c>
      <c r="P62" s="8" t="s">
        <v>186</v>
      </c>
      <c r="Q62" s="8" t="s">
        <v>185</v>
      </c>
      <c r="R62" s="8" t="s">
        <v>187</v>
      </c>
      <c r="S62" s="121" t="s">
        <v>68</v>
      </c>
      <c r="T62" s="123">
        <f>IFERROR(R63/O63-1,0)</f>
        <v>0</v>
      </c>
      <c r="U62" s="137">
        <v>0</v>
      </c>
      <c r="V62" s="127">
        <v>1</v>
      </c>
      <c r="W62" s="129"/>
      <c r="Z62" s="87"/>
      <c r="AA62" s="19"/>
      <c r="AB62" s="19"/>
    </row>
    <row r="63" spans="1:28" ht="144" customHeight="1" x14ac:dyDescent="0.25">
      <c r="A63" s="140"/>
      <c r="B63" s="130"/>
      <c r="C63" s="130"/>
      <c r="D63" s="117"/>
      <c r="E63" s="119"/>
      <c r="F63" s="119"/>
      <c r="G63" s="119"/>
      <c r="H63" s="119"/>
      <c r="I63" s="119"/>
      <c r="J63" s="119"/>
      <c r="K63" s="119"/>
      <c r="L63" s="119"/>
      <c r="M63" s="15">
        <v>0</v>
      </c>
      <c r="N63" s="15">
        <v>42</v>
      </c>
      <c r="O63" s="7">
        <f>IFERROR(M63/N63,0)</f>
        <v>0</v>
      </c>
      <c r="P63" s="15">
        <v>0</v>
      </c>
      <c r="Q63" s="15">
        <v>33</v>
      </c>
      <c r="R63" s="7">
        <f>IFERROR(P63/Q63,0)</f>
        <v>0</v>
      </c>
      <c r="S63" s="122"/>
      <c r="T63" s="124"/>
      <c r="U63" s="138"/>
      <c r="V63" s="128"/>
      <c r="W63" s="130"/>
      <c r="Y63" s="13">
        <v>1</v>
      </c>
      <c r="Z63" s="87"/>
      <c r="AA63" s="19"/>
      <c r="AB63" s="19"/>
    </row>
    <row r="64" spans="1:28" ht="34.5" hidden="1" customHeight="1" x14ac:dyDescent="0.25">
      <c r="A64" s="131" t="s">
        <v>33</v>
      </c>
      <c r="B64" s="133" t="s">
        <v>60</v>
      </c>
      <c r="C64" s="135" t="s">
        <v>188</v>
      </c>
      <c r="D64" s="49"/>
      <c r="E64" s="49"/>
      <c r="F64" s="118" t="s">
        <v>61</v>
      </c>
      <c r="G64" s="42"/>
      <c r="H64" s="42"/>
      <c r="I64" s="118" t="s">
        <v>61</v>
      </c>
      <c r="J64" s="42"/>
      <c r="K64" s="42"/>
      <c r="L64" s="118" t="s">
        <v>61</v>
      </c>
      <c r="M64" s="8" t="s">
        <v>190</v>
      </c>
      <c r="N64" s="8" t="s">
        <v>189</v>
      </c>
      <c r="O64" s="8" t="s">
        <v>191</v>
      </c>
      <c r="P64" s="8" t="s">
        <v>190</v>
      </c>
      <c r="Q64" s="8" t="s">
        <v>189</v>
      </c>
      <c r="R64" s="8" t="s">
        <v>191</v>
      </c>
      <c r="S64" s="121" t="s">
        <v>179</v>
      </c>
      <c r="T64" s="123" t="e">
        <f>R65</f>
        <v>#DIV/0!</v>
      </c>
      <c r="U64" s="125"/>
      <c r="V64" s="127">
        <v>0</v>
      </c>
      <c r="W64" s="129"/>
      <c r="Z64" s="88"/>
      <c r="AA64" s="19"/>
      <c r="AB64" s="19"/>
    </row>
    <row r="65" spans="1:28" ht="136.5" hidden="1" customHeight="1" x14ac:dyDescent="0.25">
      <c r="A65" s="132"/>
      <c r="B65" s="134"/>
      <c r="C65" s="136"/>
      <c r="D65" s="50"/>
      <c r="E65" s="50"/>
      <c r="F65" s="119"/>
      <c r="G65" s="43"/>
      <c r="H65" s="43"/>
      <c r="I65" s="119"/>
      <c r="J65" s="43"/>
      <c r="K65" s="43"/>
      <c r="L65" s="119"/>
      <c r="M65" s="5"/>
      <c r="N65" s="5"/>
      <c r="O65" s="10" t="e">
        <f>ROUND(M65/N65,4)</f>
        <v>#DIV/0!</v>
      </c>
      <c r="P65" s="5"/>
      <c r="Q65" s="5"/>
      <c r="R65" s="10" t="e">
        <f>ROUND(P65/Q65,4)</f>
        <v>#DIV/0!</v>
      </c>
      <c r="S65" s="122"/>
      <c r="T65" s="124"/>
      <c r="U65" s="126"/>
      <c r="V65" s="128"/>
      <c r="W65" s="130"/>
      <c r="Z65" s="89"/>
      <c r="AA65" s="19"/>
      <c r="AB65" s="19"/>
    </row>
    <row r="67" spans="1:28" x14ac:dyDescent="0.25">
      <c r="B67" s="20" t="s">
        <v>194</v>
      </c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81"/>
      <c r="T67" s="21"/>
      <c r="U67" s="46">
        <f>SUM(U10:U66)</f>
        <v>4</v>
      </c>
      <c r="V67" s="21"/>
      <c r="W67" s="21"/>
      <c r="Y67" s="22">
        <f>SUM(Y10:Y66)</f>
        <v>27</v>
      </c>
    </row>
    <row r="70" spans="1:28" x14ac:dyDescent="0.25">
      <c r="S70" s="23" t="s">
        <v>198</v>
      </c>
      <c r="T70" s="23" t="s">
        <v>197</v>
      </c>
      <c r="U70" s="111">
        <f>COUNT(U10:U65)-COUNTIFS(U10:U65,0)</f>
        <v>3</v>
      </c>
      <c r="V70" s="2">
        <v>18</v>
      </c>
      <c r="W70" s="107">
        <f>U70/V70</f>
        <v>0.16666666666666666</v>
      </c>
    </row>
    <row r="71" spans="1:28" x14ac:dyDescent="0.25">
      <c r="S71" s="108" t="s">
        <v>198</v>
      </c>
      <c r="T71" s="108" t="s">
        <v>196</v>
      </c>
      <c r="U71" s="110">
        <f>U67</f>
        <v>4</v>
      </c>
      <c r="V71" s="13">
        <f>Y67</f>
        <v>27</v>
      </c>
      <c r="W71" s="24">
        <f>U71/V71</f>
        <v>0.14814814814814814</v>
      </c>
    </row>
  </sheetData>
  <mergeCells count="408">
    <mergeCell ref="B2:X2"/>
    <mergeCell ref="B3:X3"/>
    <mergeCell ref="A5:B8"/>
    <mergeCell ref="S6:T7"/>
    <mergeCell ref="U6:U8"/>
    <mergeCell ref="V6:V8"/>
    <mergeCell ref="W6:W8"/>
    <mergeCell ref="D5:W5"/>
    <mergeCell ref="D6:R6"/>
    <mergeCell ref="A12:A13"/>
    <mergeCell ref="B12:B13"/>
    <mergeCell ref="C12:C13"/>
    <mergeCell ref="F12:F13"/>
    <mergeCell ref="I12:I13"/>
    <mergeCell ref="M7:O7"/>
    <mergeCell ref="P7:R7"/>
    <mergeCell ref="A10:A11"/>
    <mergeCell ref="B10:B11"/>
    <mergeCell ref="C10:C11"/>
    <mergeCell ref="F10:F11"/>
    <mergeCell ref="I10:I11"/>
    <mergeCell ref="L10:L11"/>
    <mergeCell ref="L12:L13"/>
    <mergeCell ref="D7:L7"/>
    <mergeCell ref="D10:D11"/>
    <mergeCell ref="E10:E11"/>
    <mergeCell ref="G10:G11"/>
    <mergeCell ref="H10:H11"/>
    <mergeCell ref="J10:J11"/>
    <mergeCell ref="K10:K11"/>
    <mergeCell ref="D12:D13"/>
    <mergeCell ref="E12:E13"/>
    <mergeCell ref="G12:G13"/>
    <mergeCell ref="S12:S13"/>
    <mergeCell ref="T12:T13"/>
    <mergeCell ref="U12:U13"/>
    <mergeCell ref="V12:V13"/>
    <mergeCell ref="W12:W13"/>
    <mergeCell ref="S10:S11"/>
    <mergeCell ref="T10:T11"/>
    <mergeCell ref="U10:U11"/>
    <mergeCell ref="V10:V11"/>
    <mergeCell ref="W10:W11"/>
    <mergeCell ref="A16:A17"/>
    <mergeCell ref="B16:B17"/>
    <mergeCell ref="C16:C17"/>
    <mergeCell ref="F16:F17"/>
    <mergeCell ref="I16:I17"/>
    <mergeCell ref="A14:A15"/>
    <mergeCell ref="B14:B15"/>
    <mergeCell ref="C14:C15"/>
    <mergeCell ref="F14:F15"/>
    <mergeCell ref="I14:I15"/>
    <mergeCell ref="D16:D17"/>
    <mergeCell ref="E16:E17"/>
    <mergeCell ref="G16:G17"/>
    <mergeCell ref="H16:H17"/>
    <mergeCell ref="L16:L17"/>
    <mergeCell ref="S16:S17"/>
    <mergeCell ref="T16:T17"/>
    <mergeCell ref="U16:U17"/>
    <mergeCell ref="V16:V17"/>
    <mergeCell ref="W16:W17"/>
    <mergeCell ref="S14:S15"/>
    <mergeCell ref="T14:T15"/>
    <mergeCell ref="U14:U15"/>
    <mergeCell ref="V14:V15"/>
    <mergeCell ref="W14:W15"/>
    <mergeCell ref="L14:L15"/>
    <mergeCell ref="A20:A21"/>
    <mergeCell ref="B20:B21"/>
    <mergeCell ref="C20:C21"/>
    <mergeCell ref="F20:F21"/>
    <mergeCell ref="I20:I21"/>
    <mergeCell ref="A18:A19"/>
    <mergeCell ref="B18:B19"/>
    <mergeCell ref="C18:C19"/>
    <mergeCell ref="F18:F19"/>
    <mergeCell ref="I18:I19"/>
    <mergeCell ref="L20:L21"/>
    <mergeCell ref="S20:S21"/>
    <mergeCell ref="T20:T21"/>
    <mergeCell ref="U20:U21"/>
    <mergeCell ref="V20:V21"/>
    <mergeCell ref="W20:W21"/>
    <mergeCell ref="S18:S19"/>
    <mergeCell ref="T18:T19"/>
    <mergeCell ref="U18:U19"/>
    <mergeCell ref="V18:V19"/>
    <mergeCell ref="W18:W19"/>
    <mergeCell ref="L18:L19"/>
    <mergeCell ref="A24:A25"/>
    <mergeCell ref="B24:B25"/>
    <mergeCell ref="C24:C25"/>
    <mergeCell ref="F24:F25"/>
    <mergeCell ref="I24:I25"/>
    <mergeCell ref="A22:A23"/>
    <mergeCell ref="B22:B23"/>
    <mergeCell ref="C22:C23"/>
    <mergeCell ref="F22:F23"/>
    <mergeCell ref="I22:I23"/>
    <mergeCell ref="D22:D23"/>
    <mergeCell ref="E22:E23"/>
    <mergeCell ref="G22:G23"/>
    <mergeCell ref="H22:H23"/>
    <mergeCell ref="L24:L25"/>
    <mergeCell ref="S24:S25"/>
    <mergeCell ref="T24:T25"/>
    <mergeCell ref="U24:U25"/>
    <mergeCell ref="V24:V25"/>
    <mergeCell ref="W24:W25"/>
    <mergeCell ref="S22:S23"/>
    <mergeCell ref="T22:T23"/>
    <mergeCell ref="U22:U23"/>
    <mergeCell ref="V22:V23"/>
    <mergeCell ref="W22:W23"/>
    <mergeCell ref="L22:L23"/>
    <mergeCell ref="A28:A29"/>
    <mergeCell ref="B28:B29"/>
    <mergeCell ref="C28:C29"/>
    <mergeCell ref="F28:F29"/>
    <mergeCell ref="I28:I29"/>
    <mergeCell ref="A26:A27"/>
    <mergeCell ref="B26:B27"/>
    <mergeCell ref="C26:C27"/>
    <mergeCell ref="F26:F27"/>
    <mergeCell ref="I26:I27"/>
    <mergeCell ref="D28:D29"/>
    <mergeCell ref="E28:E29"/>
    <mergeCell ref="G28:G29"/>
    <mergeCell ref="H28:H29"/>
    <mergeCell ref="L28:L29"/>
    <mergeCell ref="S28:S29"/>
    <mergeCell ref="T28:T29"/>
    <mergeCell ref="U28:U29"/>
    <mergeCell ref="V28:V29"/>
    <mergeCell ref="W28:W29"/>
    <mergeCell ref="S26:S27"/>
    <mergeCell ref="T26:T27"/>
    <mergeCell ref="U26:U27"/>
    <mergeCell ref="V26:V27"/>
    <mergeCell ref="W26:W27"/>
    <mergeCell ref="L26:L27"/>
    <mergeCell ref="A32:A33"/>
    <mergeCell ref="B32:B33"/>
    <mergeCell ref="C32:C33"/>
    <mergeCell ref="F32:F33"/>
    <mergeCell ref="I32:I33"/>
    <mergeCell ref="A30:A31"/>
    <mergeCell ref="B30:B31"/>
    <mergeCell ref="C30:C31"/>
    <mergeCell ref="F30:F31"/>
    <mergeCell ref="I30:I31"/>
    <mergeCell ref="E30:E31"/>
    <mergeCell ref="G30:G31"/>
    <mergeCell ref="H30:H31"/>
    <mergeCell ref="L32:L33"/>
    <mergeCell ref="S32:S33"/>
    <mergeCell ref="T32:T33"/>
    <mergeCell ref="U32:U33"/>
    <mergeCell ref="V32:V33"/>
    <mergeCell ref="W32:W33"/>
    <mergeCell ref="S30:S31"/>
    <mergeCell ref="T30:T31"/>
    <mergeCell ref="U30:U31"/>
    <mergeCell ref="V30:V31"/>
    <mergeCell ref="W30:W31"/>
    <mergeCell ref="L30:L31"/>
    <mergeCell ref="A36:A37"/>
    <mergeCell ref="B36:B37"/>
    <mergeCell ref="C36:C37"/>
    <mergeCell ref="F36:F37"/>
    <mergeCell ref="I36:I37"/>
    <mergeCell ref="A34:A35"/>
    <mergeCell ref="B34:B35"/>
    <mergeCell ref="C34:C35"/>
    <mergeCell ref="F34:F35"/>
    <mergeCell ref="I34:I35"/>
    <mergeCell ref="D34:D35"/>
    <mergeCell ref="E34:E35"/>
    <mergeCell ref="G34:G35"/>
    <mergeCell ref="H34:H35"/>
    <mergeCell ref="L36:L37"/>
    <mergeCell ref="S36:S37"/>
    <mergeCell ref="T36:T37"/>
    <mergeCell ref="U36:U37"/>
    <mergeCell ref="V36:V37"/>
    <mergeCell ref="W36:W37"/>
    <mergeCell ref="S34:S35"/>
    <mergeCell ref="T34:T35"/>
    <mergeCell ref="U34:U35"/>
    <mergeCell ref="V34:V35"/>
    <mergeCell ref="W34:W35"/>
    <mergeCell ref="L34:L35"/>
    <mergeCell ref="V38:V39"/>
    <mergeCell ref="W38:W39"/>
    <mergeCell ref="A40:A41"/>
    <mergeCell ref="B40:B41"/>
    <mergeCell ref="C40:C41"/>
    <mergeCell ref="S40:S41"/>
    <mergeCell ref="T40:T41"/>
    <mergeCell ref="U40:U41"/>
    <mergeCell ref="V40:V41"/>
    <mergeCell ref="W40:W41"/>
    <mergeCell ref="A38:A39"/>
    <mergeCell ref="B38:B39"/>
    <mergeCell ref="C38:C39"/>
    <mergeCell ref="S38:S39"/>
    <mergeCell ref="T38:T39"/>
    <mergeCell ref="U38:U39"/>
    <mergeCell ref="A44:A45"/>
    <mergeCell ref="B44:B45"/>
    <mergeCell ref="C44:C45"/>
    <mergeCell ref="F44:F45"/>
    <mergeCell ref="I44:I45"/>
    <mergeCell ref="A42:A43"/>
    <mergeCell ref="B42:B43"/>
    <mergeCell ref="C42:C43"/>
    <mergeCell ref="F42:F43"/>
    <mergeCell ref="I42:I43"/>
    <mergeCell ref="L44:L45"/>
    <mergeCell ref="S44:S45"/>
    <mergeCell ref="T44:T45"/>
    <mergeCell ref="U44:U45"/>
    <mergeCell ref="V44:V45"/>
    <mergeCell ref="W44:W45"/>
    <mergeCell ref="S42:S43"/>
    <mergeCell ref="T42:T43"/>
    <mergeCell ref="U42:U43"/>
    <mergeCell ref="V42:V43"/>
    <mergeCell ref="W42:W43"/>
    <mergeCell ref="L42:L43"/>
    <mergeCell ref="A48:A49"/>
    <mergeCell ref="B48:B49"/>
    <mergeCell ref="C48:C49"/>
    <mergeCell ref="F48:F49"/>
    <mergeCell ref="I48:I49"/>
    <mergeCell ref="A46:A47"/>
    <mergeCell ref="B46:B47"/>
    <mergeCell ref="C46:C47"/>
    <mergeCell ref="F46:F47"/>
    <mergeCell ref="I46:I47"/>
    <mergeCell ref="L48:L49"/>
    <mergeCell ref="S48:S49"/>
    <mergeCell ref="T48:T49"/>
    <mergeCell ref="U48:U49"/>
    <mergeCell ref="V48:V49"/>
    <mergeCell ref="W48:W49"/>
    <mergeCell ref="S46:S47"/>
    <mergeCell ref="T46:T47"/>
    <mergeCell ref="U46:U47"/>
    <mergeCell ref="V46:V47"/>
    <mergeCell ref="W46:W47"/>
    <mergeCell ref="L46:L47"/>
    <mergeCell ref="A52:A53"/>
    <mergeCell ref="B52:B53"/>
    <mergeCell ref="C52:C53"/>
    <mergeCell ref="F52:F53"/>
    <mergeCell ref="I52:I53"/>
    <mergeCell ref="A50:A51"/>
    <mergeCell ref="B50:B51"/>
    <mergeCell ref="C50:C51"/>
    <mergeCell ref="F50:F51"/>
    <mergeCell ref="I50:I51"/>
    <mergeCell ref="V56:V57"/>
    <mergeCell ref="W56:W57"/>
    <mergeCell ref="L52:L53"/>
    <mergeCell ref="S52:S53"/>
    <mergeCell ref="T52:T53"/>
    <mergeCell ref="U52:U53"/>
    <mergeCell ref="V52:V53"/>
    <mergeCell ref="W52:W53"/>
    <mergeCell ref="S50:S51"/>
    <mergeCell ref="T50:T51"/>
    <mergeCell ref="U50:U51"/>
    <mergeCell ref="V50:V51"/>
    <mergeCell ref="W50:W51"/>
    <mergeCell ref="L50:L51"/>
    <mergeCell ref="A62:A63"/>
    <mergeCell ref="B62:B63"/>
    <mergeCell ref="C62:C63"/>
    <mergeCell ref="F62:F63"/>
    <mergeCell ref="I62:I63"/>
    <mergeCell ref="L62:L63"/>
    <mergeCell ref="S62:S63"/>
    <mergeCell ref="V54:V55"/>
    <mergeCell ref="W54:W55"/>
    <mergeCell ref="A56:A57"/>
    <mergeCell ref="B56:B57"/>
    <mergeCell ref="C56:C57"/>
    <mergeCell ref="F56:F57"/>
    <mergeCell ref="I56:I57"/>
    <mergeCell ref="L56:L57"/>
    <mergeCell ref="S56:S57"/>
    <mergeCell ref="T56:T57"/>
    <mergeCell ref="A54:A55"/>
    <mergeCell ref="B54:B55"/>
    <mergeCell ref="C54:C55"/>
    <mergeCell ref="S54:S55"/>
    <mergeCell ref="T54:T55"/>
    <mergeCell ref="U54:U55"/>
    <mergeCell ref="U56:U57"/>
    <mergeCell ref="T58:T59"/>
    <mergeCell ref="U58:U59"/>
    <mergeCell ref="V58:V59"/>
    <mergeCell ref="W58:W59"/>
    <mergeCell ref="A60:A61"/>
    <mergeCell ref="B60:B61"/>
    <mergeCell ref="C60:C61"/>
    <mergeCell ref="F60:F61"/>
    <mergeCell ref="I60:I61"/>
    <mergeCell ref="L60:L61"/>
    <mergeCell ref="A58:A59"/>
    <mergeCell ref="B58:B59"/>
    <mergeCell ref="C58:C59"/>
    <mergeCell ref="F58:F59"/>
    <mergeCell ref="I58:I59"/>
    <mergeCell ref="L58:L59"/>
    <mergeCell ref="S58:S59"/>
    <mergeCell ref="T62:T63"/>
    <mergeCell ref="U62:U63"/>
    <mergeCell ref="V62:V63"/>
    <mergeCell ref="W62:W63"/>
    <mergeCell ref="S60:S61"/>
    <mergeCell ref="T60:T61"/>
    <mergeCell ref="U60:U61"/>
    <mergeCell ref="V60:V61"/>
    <mergeCell ref="W60:W61"/>
    <mergeCell ref="S64:S65"/>
    <mergeCell ref="T64:T65"/>
    <mergeCell ref="U64:U65"/>
    <mergeCell ref="V64:V65"/>
    <mergeCell ref="W64:W65"/>
    <mergeCell ref="A64:A65"/>
    <mergeCell ref="B64:B65"/>
    <mergeCell ref="C64:C65"/>
    <mergeCell ref="F64:F65"/>
    <mergeCell ref="I64:I65"/>
    <mergeCell ref="L64:L65"/>
    <mergeCell ref="H12:H13"/>
    <mergeCell ref="J12:J13"/>
    <mergeCell ref="K12:K13"/>
    <mergeCell ref="D14:D15"/>
    <mergeCell ref="E14:E15"/>
    <mergeCell ref="G14:G15"/>
    <mergeCell ref="H14:H15"/>
    <mergeCell ref="J14:J15"/>
    <mergeCell ref="K14:K15"/>
    <mergeCell ref="J26:J27"/>
    <mergeCell ref="K26:K27"/>
    <mergeCell ref="J16:J17"/>
    <mergeCell ref="K16:K17"/>
    <mergeCell ref="D18:D19"/>
    <mergeCell ref="E18:E19"/>
    <mergeCell ref="G18:G19"/>
    <mergeCell ref="H18:H19"/>
    <mergeCell ref="J18:J19"/>
    <mergeCell ref="K18:K19"/>
    <mergeCell ref="D20:D21"/>
    <mergeCell ref="E20:E21"/>
    <mergeCell ref="G20:G21"/>
    <mergeCell ref="H20:H21"/>
    <mergeCell ref="J20:J21"/>
    <mergeCell ref="K20:K21"/>
    <mergeCell ref="J30:J31"/>
    <mergeCell ref="K30:K31"/>
    <mergeCell ref="D32:D33"/>
    <mergeCell ref="E32:E33"/>
    <mergeCell ref="G32:G33"/>
    <mergeCell ref="H32:H33"/>
    <mergeCell ref="J32:J33"/>
    <mergeCell ref="K32:K33"/>
    <mergeCell ref="V1:W1"/>
    <mergeCell ref="J28:J29"/>
    <mergeCell ref="K28:K29"/>
    <mergeCell ref="D30:D31"/>
    <mergeCell ref="J22:J23"/>
    <mergeCell ref="K22:K23"/>
    <mergeCell ref="D24:D25"/>
    <mergeCell ref="E24:E25"/>
    <mergeCell ref="G24:G25"/>
    <mergeCell ref="H24:H25"/>
    <mergeCell ref="J24:J25"/>
    <mergeCell ref="K24:K25"/>
    <mergeCell ref="D26:D27"/>
    <mergeCell ref="E26:E27"/>
    <mergeCell ref="G26:G27"/>
    <mergeCell ref="H26:H27"/>
    <mergeCell ref="D62:D63"/>
    <mergeCell ref="E62:E63"/>
    <mergeCell ref="G62:G63"/>
    <mergeCell ref="H62:H63"/>
    <mergeCell ref="J62:J63"/>
    <mergeCell ref="K62:K63"/>
    <mergeCell ref="J34:J35"/>
    <mergeCell ref="K34:K35"/>
    <mergeCell ref="D36:D37"/>
    <mergeCell ref="E36:E37"/>
    <mergeCell ref="G36:G37"/>
    <mergeCell ref="H36:H37"/>
    <mergeCell ref="J36:J37"/>
    <mergeCell ref="K36:K37"/>
    <mergeCell ref="D60:D61"/>
    <mergeCell ref="E60:E61"/>
    <mergeCell ref="G60:G61"/>
    <mergeCell ref="H60:H61"/>
    <mergeCell ref="J60:J61"/>
    <mergeCell ref="K60:K61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46" fitToHeight="0" orientation="landscape" r:id="rId1"/>
  <headerFooter alignWithMargins="0"/>
  <rowBreaks count="1" manualBreakCount="1">
    <brk id="27" max="23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71"/>
  <sheetViews>
    <sheetView showGridLines="0" view="pageBreakPreview" zoomScale="80" zoomScaleNormal="100" zoomScaleSheetLayoutView="80" workbookViewId="0">
      <pane xSplit="2" ySplit="41" topLeftCell="C55" activePane="bottomRight" state="frozen"/>
      <selection pane="topRight" activeCell="C1" sqref="C1"/>
      <selection pane="bottomLeft" activeCell="A41" sqref="A41"/>
      <selection pane="bottomRight" activeCell="S54" sqref="S54:S55"/>
    </sheetView>
  </sheetViews>
  <sheetFormatPr defaultColWidth="8.85546875" defaultRowHeight="15.75" x14ac:dyDescent="0.25"/>
  <cols>
    <col min="1" max="1" width="6.28515625" style="9" customWidth="1"/>
    <col min="2" max="2" width="21.85546875" customWidth="1"/>
    <col min="3" max="3" width="46.85546875" customWidth="1"/>
    <col min="4" max="4" width="11.140625" customWidth="1"/>
    <col min="5" max="5" width="10.85546875" customWidth="1"/>
    <col min="6" max="6" width="11.85546875" customWidth="1"/>
    <col min="7" max="7" width="11" customWidth="1"/>
    <col min="8" max="8" width="11.140625" customWidth="1"/>
    <col min="9" max="9" width="11.85546875" customWidth="1"/>
    <col min="10" max="10" width="10.7109375" customWidth="1"/>
    <col min="11" max="11" width="10.42578125" customWidth="1"/>
    <col min="12" max="12" width="11.85546875" customWidth="1"/>
    <col min="13" max="18" width="11" customWidth="1"/>
    <col min="19" max="19" width="13.85546875" style="2" customWidth="1"/>
    <col min="20" max="20" width="8.85546875" customWidth="1"/>
    <col min="21" max="21" width="9.42578125" style="54" customWidth="1"/>
    <col min="22" max="22" width="11" customWidth="1"/>
    <col min="23" max="23" width="14.42578125" customWidth="1"/>
    <col min="24" max="24" width="0.140625" hidden="1" customWidth="1"/>
    <col min="25" max="25" width="16.42578125" customWidth="1"/>
    <col min="26" max="26" width="15.85546875" style="84" customWidth="1"/>
    <col min="27" max="27" width="10.85546875" customWidth="1"/>
    <col min="28" max="28" width="11.140625" customWidth="1"/>
    <col min="29" max="29" width="8.85546875" style="102"/>
  </cols>
  <sheetData>
    <row r="1" spans="1:28" ht="28.5" customHeight="1" x14ac:dyDescent="0.25">
      <c r="U1" s="69"/>
      <c r="V1" s="120" t="s">
        <v>238</v>
      </c>
      <c r="W1" s="120"/>
    </row>
    <row r="2" spans="1:28" ht="27" customHeight="1" x14ac:dyDescent="0.25">
      <c r="B2" s="160" t="s">
        <v>261</v>
      </c>
      <c r="C2" s="160"/>
      <c r="D2" s="160"/>
      <c r="E2" s="160"/>
      <c r="F2" s="160" t="s">
        <v>0</v>
      </c>
      <c r="G2" s="160"/>
      <c r="H2" s="160"/>
      <c r="I2" s="160" t="s">
        <v>0</v>
      </c>
      <c r="J2" s="160"/>
      <c r="K2" s="160"/>
      <c r="L2" s="160" t="s">
        <v>0</v>
      </c>
      <c r="M2" s="160"/>
      <c r="N2" s="160"/>
      <c r="O2" s="160" t="s">
        <v>0</v>
      </c>
      <c r="P2" s="160"/>
      <c r="Q2" s="160"/>
      <c r="R2" s="160"/>
      <c r="S2" s="160" t="s">
        <v>0</v>
      </c>
      <c r="T2" s="160"/>
      <c r="U2" s="160"/>
      <c r="V2" s="160" t="s">
        <v>0</v>
      </c>
      <c r="W2" s="160" t="s">
        <v>0</v>
      </c>
      <c r="X2" s="160" t="s">
        <v>0</v>
      </c>
    </row>
    <row r="3" spans="1:28" ht="27.75" customHeight="1" x14ac:dyDescent="0.25">
      <c r="B3" s="161" t="s">
        <v>240</v>
      </c>
      <c r="C3" s="161"/>
      <c r="D3" s="161"/>
      <c r="E3" s="161"/>
      <c r="F3" s="161" t="s">
        <v>1</v>
      </c>
      <c r="G3" s="161"/>
      <c r="H3" s="161"/>
      <c r="I3" s="161" t="s">
        <v>1</v>
      </c>
      <c r="J3" s="161"/>
      <c r="K3" s="161"/>
      <c r="L3" s="161" t="s">
        <v>1</v>
      </c>
      <c r="M3" s="161"/>
      <c r="N3" s="161"/>
      <c r="O3" s="161" t="s">
        <v>1</v>
      </c>
      <c r="P3" s="161"/>
      <c r="Q3" s="161"/>
      <c r="R3" s="161"/>
      <c r="S3" s="161" t="s">
        <v>1</v>
      </c>
      <c r="T3" s="161"/>
      <c r="U3" s="161"/>
      <c r="V3" s="161" t="s">
        <v>1</v>
      </c>
      <c r="W3" s="161" t="s">
        <v>1</v>
      </c>
      <c r="X3" s="161" t="s">
        <v>1</v>
      </c>
    </row>
    <row r="4" spans="1:28" ht="2.25" customHeight="1" x14ac:dyDescent="0.25"/>
    <row r="5" spans="1:28" ht="16.5" customHeight="1" x14ac:dyDescent="0.25">
      <c r="A5" s="162" t="s">
        <v>69</v>
      </c>
      <c r="B5" s="163"/>
      <c r="C5" s="16"/>
      <c r="D5" s="167" t="s">
        <v>266</v>
      </c>
      <c r="E5" s="168"/>
      <c r="F5" s="168"/>
      <c r="G5" s="168"/>
      <c r="H5" s="168"/>
      <c r="I5" s="168"/>
      <c r="J5" s="168"/>
      <c r="K5" s="168"/>
      <c r="L5" s="168"/>
      <c r="M5" s="168"/>
      <c r="N5" s="168"/>
      <c r="O5" s="168"/>
      <c r="P5" s="168"/>
      <c r="Q5" s="168"/>
      <c r="R5" s="168"/>
      <c r="S5" s="168"/>
      <c r="T5" s="168"/>
      <c r="U5" s="168"/>
      <c r="V5" s="168"/>
      <c r="W5" s="169"/>
    </row>
    <row r="6" spans="1:28" ht="16.5" customHeight="1" x14ac:dyDescent="0.25">
      <c r="A6" s="157"/>
      <c r="B6" s="159"/>
      <c r="C6" s="17"/>
      <c r="D6" s="167" t="s">
        <v>2</v>
      </c>
      <c r="E6" s="168"/>
      <c r="F6" s="168"/>
      <c r="G6" s="168"/>
      <c r="H6" s="168"/>
      <c r="I6" s="168"/>
      <c r="J6" s="168"/>
      <c r="K6" s="168"/>
      <c r="L6" s="168"/>
      <c r="M6" s="168"/>
      <c r="N6" s="168"/>
      <c r="O6" s="168"/>
      <c r="P6" s="168"/>
      <c r="Q6" s="168"/>
      <c r="R6" s="169"/>
      <c r="S6" s="157" t="s">
        <v>259</v>
      </c>
      <c r="T6" s="159"/>
      <c r="U6" s="151" t="s">
        <v>77</v>
      </c>
      <c r="V6" s="165" t="s">
        <v>3</v>
      </c>
      <c r="W6" s="165" t="s">
        <v>4</v>
      </c>
    </row>
    <row r="7" spans="1:28" ht="35.25" customHeight="1" x14ac:dyDescent="0.25">
      <c r="A7" s="157"/>
      <c r="B7" s="159"/>
      <c r="C7" s="17"/>
      <c r="D7" s="157" t="s">
        <v>5</v>
      </c>
      <c r="E7" s="158"/>
      <c r="F7" s="158"/>
      <c r="G7" s="158"/>
      <c r="H7" s="158"/>
      <c r="I7" s="158"/>
      <c r="J7" s="158"/>
      <c r="K7" s="158"/>
      <c r="L7" s="159"/>
      <c r="M7" s="154" t="s">
        <v>264</v>
      </c>
      <c r="N7" s="155"/>
      <c r="O7" s="156"/>
      <c r="P7" s="154" t="s">
        <v>258</v>
      </c>
      <c r="Q7" s="155"/>
      <c r="R7" s="156"/>
      <c r="S7" s="154"/>
      <c r="T7" s="156"/>
      <c r="U7" s="164"/>
      <c r="V7" s="166"/>
      <c r="W7" s="166"/>
    </row>
    <row r="8" spans="1:28" ht="47.25" customHeight="1" x14ac:dyDescent="0.25">
      <c r="A8" s="154"/>
      <c r="B8" s="156"/>
      <c r="C8" s="18"/>
      <c r="D8" s="103" t="s">
        <v>71</v>
      </c>
      <c r="E8" s="103" t="s">
        <v>72</v>
      </c>
      <c r="F8" s="103" t="s">
        <v>265</v>
      </c>
      <c r="G8" s="103" t="s">
        <v>71</v>
      </c>
      <c r="H8" s="103" t="s">
        <v>72</v>
      </c>
      <c r="I8" s="103" t="s">
        <v>262</v>
      </c>
      <c r="J8" s="103" t="s">
        <v>71</v>
      </c>
      <c r="K8" s="103" t="s">
        <v>72</v>
      </c>
      <c r="L8" s="103" t="s">
        <v>263</v>
      </c>
      <c r="M8" s="103" t="s">
        <v>71</v>
      </c>
      <c r="N8" s="103" t="s">
        <v>72</v>
      </c>
      <c r="O8" s="103" t="s">
        <v>263</v>
      </c>
      <c r="P8" s="44" t="s">
        <v>71</v>
      </c>
      <c r="Q8" s="44" t="s">
        <v>72</v>
      </c>
      <c r="R8" s="44" t="s">
        <v>73</v>
      </c>
      <c r="S8" s="57" t="s">
        <v>78</v>
      </c>
      <c r="T8" s="44" t="s">
        <v>79</v>
      </c>
      <c r="U8" s="164"/>
      <c r="V8" s="166"/>
      <c r="W8" s="166"/>
      <c r="Y8" s="115" t="s">
        <v>226</v>
      </c>
    </row>
    <row r="9" spans="1:28" ht="16.5" customHeight="1" x14ac:dyDescent="0.25">
      <c r="A9" s="6"/>
      <c r="B9" s="6" t="s">
        <v>6</v>
      </c>
      <c r="C9" s="6">
        <v>2</v>
      </c>
      <c r="D9" s="6">
        <v>3</v>
      </c>
      <c r="E9" s="6">
        <v>4</v>
      </c>
      <c r="F9" s="6">
        <v>5</v>
      </c>
      <c r="G9" s="6">
        <v>6</v>
      </c>
      <c r="H9" s="6">
        <v>7</v>
      </c>
      <c r="I9" s="6">
        <v>8</v>
      </c>
      <c r="J9" s="6">
        <v>9</v>
      </c>
      <c r="K9" s="6">
        <v>10</v>
      </c>
      <c r="L9" s="6">
        <v>11</v>
      </c>
      <c r="M9" s="6">
        <v>12</v>
      </c>
      <c r="N9" s="6">
        <v>13</v>
      </c>
      <c r="O9" s="6">
        <v>14</v>
      </c>
      <c r="P9" s="6">
        <v>15</v>
      </c>
      <c r="Q9" s="6">
        <v>16</v>
      </c>
      <c r="R9" s="6">
        <v>17</v>
      </c>
      <c r="S9" s="6">
        <v>18</v>
      </c>
      <c r="T9" s="6">
        <v>19</v>
      </c>
      <c r="U9" s="56">
        <v>20</v>
      </c>
      <c r="V9" s="6">
        <v>21</v>
      </c>
      <c r="W9" s="6">
        <v>22</v>
      </c>
      <c r="Y9" s="21"/>
    </row>
    <row r="10" spans="1:28" ht="16.5" hidden="1" customHeight="1" x14ac:dyDescent="0.25">
      <c r="A10" s="139" t="s">
        <v>6</v>
      </c>
      <c r="B10" s="129" t="s">
        <v>34</v>
      </c>
      <c r="C10" s="129" t="s">
        <v>70</v>
      </c>
      <c r="D10" s="40"/>
      <c r="E10" s="40"/>
      <c r="F10" s="118" t="s">
        <v>61</v>
      </c>
      <c r="G10" s="42"/>
      <c r="H10" s="42"/>
      <c r="I10" s="118" t="s">
        <v>61</v>
      </c>
      <c r="J10" s="42"/>
      <c r="K10" s="42"/>
      <c r="L10" s="118" t="s">
        <v>61</v>
      </c>
      <c r="M10" s="1" t="s">
        <v>75</v>
      </c>
      <c r="N10" s="1" t="s">
        <v>76</v>
      </c>
      <c r="O10" s="1" t="s">
        <v>74</v>
      </c>
      <c r="P10" s="1" t="s">
        <v>75</v>
      </c>
      <c r="Q10" s="1" t="s">
        <v>76</v>
      </c>
      <c r="R10" s="1" t="s">
        <v>74</v>
      </c>
      <c r="S10" s="121" t="s">
        <v>64</v>
      </c>
      <c r="T10" s="123" t="e">
        <f>R11/O11-1</f>
        <v>#DIV/0!</v>
      </c>
      <c r="U10" s="173">
        <v>0</v>
      </c>
      <c r="V10" s="127">
        <v>0</v>
      </c>
      <c r="W10" s="152"/>
      <c r="AA10" s="19"/>
      <c r="AB10" s="19"/>
    </row>
    <row r="11" spans="1:28" ht="108.75" hidden="1" customHeight="1" x14ac:dyDescent="0.25">
      <c r="A11" s="140"/>
      <c r="B11" s="130"/>
      <c r="C11" s="130"/>
      <c r="D11" s="41"/>
      <c r="E11" s="41"/>
      <c r="F11" s="119"/>
      <c r="G11" s="43"/>
      <c r="H11" s="43"/>
      <c r="I11" s="119"/>
      <c r="J11" s="43"/>
      <c r="K11" s="43"/>
      <c r="L11" s="119"/>
      <c r="M11" s="15"/>
      <c r="N11" s="15"/>
      <c r="O11" s="7" t="e">
        <f>ROUND(M11/N11,4)</f>
        <v>#DIV/0!</v>
      </c>
      <c r="P11" s="15">
        <v>0</v>
      </c>
      <c r="Q11" s="15"/>
      <c r="R11" s="7" t="e">
        <f>ROUND(P11/Q11,4)</f>
        <v>#DIV/0!</v>
      </c>
      <c r="S11" s="122"/>
      <c r="T11" s="124"/>
      <c r="U11" s="174"/>
      <c r="V11" s="128"/>
      <c r="W11" s="153"/>
      <c r="Z11" s="85"/>
      <c r="AA11" s="19"/>
      <c r="AB11" s="19"/>
    </row>
    <row r="12" spans="1:28" ht="24" hidden="1" customHeight="1" x14ac:dyDescent="0.25">
      <c r="A12" s="139" t="s">
        <v>7</v>
      </c>
      <c r="B12" s="129" t="s">
        <v>35</v>
      </c>
      <c r="C12" s="129" t="s">
        <v>85</v>
      </c>
      <c r="D12" s="40"/>
      <c r="E12" s="40"/>
      <c r="F12" s="118" t="s">
        <v>61</v>
      </c>
      <c r="G12" s="42"/>
      <c r="H12" s="42"/>
      <c r="I12" s="118" t="s">
        <v>61</v>
      </c>
      <c r="J12" s="42"/>
      <c r="K12" s="42"/>
      <c r="L12" s="118" t="s">
        <v>61</v>
      </c>
      <c r="M12" s="8" t="s">
        <v>83</v>
      </c>
      <c r="N12" s="8" t="s">
        <v>84</v>
      </c>
      <c r="O12" s="8" t="s">
        <v>82</v>
      </c>
      <c r="P12" s="8" t="s">
        <v>83</v>
      </c>
      <c r="Q12" s="8" t="s">
        <v>84</v>
      </c>
      <c r="R12" s="8" t="s">
        <v>82</v>
      </c>
      <c r="S12" s="121" t="s">
        <v>81</v>
      </c>
      <c r="T12" s="123" t="e">
        <f>R13/O13-1</f>
        <v>#DIV/0!</v>
      </c>
      <c r="U12" s="125"/>
      <c r="V12" s="127">
        <v>0</v>
      </c>
      <c r="W12" s="129"/>
      <c r="Z12" s="85"/>
      <c r="AA12" s="19"/>
      <c r="AB12" s="19"/>
    </row>
    <row r="13" spans="1:28" ht="153" hidden="1" customHeight="1" x14ac:dyDescent="0.25">
      <c r="A13" s="140"/>
      <c r="B13" s="130"/>
      <c r="C13" s="130"/>
      <c r="D13" s="41"/>
      <c r="E13" s="41"/>
      <c r="F13" s="119"/>
      <c r="G13" s="43"/>
      <c r="H13" s="43"/>
      <c r="I13" s="119"/>
      <c r="J13" s="43"/>
      <c r="K13" s="43"/>
      <c r="L13" s="119"/>
      <c r="M13" s="15"/>
      <c r="N13" s="15"/>
      <c r="O13" s="7" t="e">
        <f>ROUND(M13/N13,4)</f>
        <v>#DIV/0!</v>
      </c>
      <c r="P13" s="15"/>
      <c r="Q13" s="15"/>
      <c r="R13" s="7" t="e">
        <f>ROUND(P13/Q13,4)</f>
        <v>#DIV/0!</v>
      </c>
      <c r="S13" s="122"/>
      <c r="T13" s="124"/>
      <c r="U13" s="126"/>
      <c r="V13" s="128"/>
      <c r="W13" s="130"/>
      <c r="Z13" s="85" t="s">
        <v>80</v>
      </c>
      <c r="AA13" s="19"/>
      <c r="AB13" s="19"/>
    </row>
    <row r="14" spans="1:28" ht="33.75" hidden="1" customHeight="1" x14ac:dyDescent="0.25">
      <c r="A14" s="139" t="s">
        <v>8</v>
      </c>
      <c r="B14" s="129" t="s">
        <v>36</v>
      </c>
      <c r="C14" s="129" t="s">
        <v>89</v>
      </c>
      <c r="D14" s="40"/>
      <c r="E14" s="40"/>
      <c r="F14" s="118" t="s">
        <v>61</v>
      </c>
      <c r="G14" s="42"/>
      <c r="H14" s="42"/>
      <c r="I14" s="118" t="s">
        <v>61</v>
      </c>
      <c r="J14" s="42"/>
      <c r="K14" s="42"/>
      <c r="L14" s="118" t="s">
        <v>61</v>
      </c>
      <c r="M14" s="8" t="s">
        <v>87</v>
      </c>
      <c r="N14" s="8" t="s">
        <v>88</v>
      </c>
      <c r="O14" s="8" t="s">
        <v>86</v>
      </c>
      <c r="P14" s="8" t="s">
        <v>87</v>
      </c>
      <c r="Q14" s="8" t="s">
        <v>88</v>
      </c>
      <c r="R14" s="8" t="s">
        <v>86</v>
      </c>
      <c r="S14" s="121" t="s">
        <v>90</v>
      </c>
      <c r="T14" s="123" t="e">
        <f>R15/O15-1</f>
        <v>#DIV/0!</v>
      </c>
      <c r="U14" s="125"/>
      <c r="V14" s="127">
        <v>1</v>
      </c>
      <c r="W14" s="129"/>
      <c r="Z14" s="85"/>
      <c r="AA14" s="19"/>
      <c r="AB14" s="19"/>
    </row>
    <row r="15" spans="1:28" ht="150.75" hidden="1" customHeight="1" x14ac:dyDescent="0.25">
      <c r="A15" s="140"/>
      <c r="B15" s="130"/>
      <c r="C15" s="130"/>
      <c r="D15" s="41"/>
      <c r="E15" s="41"/>
      <c r="F15" s="119"/>
      <c r="G15" s="43"/>
      <c r="H15" s="43"/>
      <c r="I15" s="119"/>
      <c r="J15" s="43"/>
      <c r="K15" s="43"/>
      <c r="L15" s="119"/>
      <c r="M15" s="15"/>
      <c r="N15" s="15"/>
      <c r="O15" s="7" t="e">
        <f>ROUND(M15/N15,4)</f>
        <v>#DIV/0!</v>
      </c>
      <c r="P15" s="15"/>
      <c r="Q15" s="15"/>
      <c r="R15" s="7" t="e">
        <f>ROUND(P15/Q15,4)</f>
        <v>#DIV/0!</v>
      </c>
      <c r="S15" s="122"/>
      <c r="T15" s="124"/>
      <c r="U15" s="126"/>
      <c r="V15" s="128"/>
      <c r="W15" s="130"/>
      <c r="Z15" s="85" t="s">
        <v>80</v>
      </c>
      <c r="AA15" s="19"/>
      <c r="AB15" s="19"/>
    </row>
    <row r="16" spans="1:28" ht="29.25" hidden="1" customHeight="1" x14ac:dyDescent="0.25">
      <c r="A16" s="139" t="s">
        <v>9</v>
      </c>
      <c r="B16" s="129" t="s">
        <v>37</v>
      </c>
      <c r="C16" s="129" t="s">
        <v>94</v>
      </c>
      <c r="D16" s="40"/>
      <c r="E16" s="40"/>
      <c r="F16" s="118" t="s">
        <v>61</v>
      </c>
      <c r="G16" s="42"/>
      <c r="H16" s="42"/>
      <c r="I16" s="118" t="s">
        <v>61</v>
      </c>
      <c r="J16" s="42"/>
      <c r="K16" s="42"/>
      <c r="L16" s="118" t="s">
        <v>61</v>
      </c>
      <c r="M16" s="8" t="s">
        <v>91</v>
      </c>
      <c r="N16" s="8" t="s">
        <v>92</v>
      </c>
      <c r="O16" s="8" t="s">
        <v>93</v>
      </c>
      <c r="P16" s="8" t="s">
        <v>91</v>
      </c>
      <c r="Q16" s="8" t="s">
        <v>92</v>
      </c>
      <c r="R16" s="8" t="s">
        <v>93</v>
      </c>
      <c r="S16" s="121" t="s">
        <v>64</v>
      </c>
      <c r="T16" s="123" t="e">
        <f>R17/O17-1</f>
        <v>#DIV/0!</v>
      </c>
      <c r="U16" s="125"/>
      <c r="V16" s="127">
        <v>0</v>
      </c>
      <c r="W16" s="129"/>
      <c r="Z16" s="85"/>
      <c r="AA16" s="19"/>
      <c r="AB16" s="19"/>
    </row>
    <row r="17" spans="1:28" ht="162.75" hidden="1" customHeight="1" x14ac:dyDescent="0.25">
      <c r="A17" s="140"/>
      <c r="B17" s="130"/>
      <c r="C17" s="130"/>
      <c r="D17" s="41"/>
      <c r="E17" s="41"/>
      <c r="F17" s="119"/>
      <c r="G17" s="43"/>
      <c r="H17" s="43"/>
      <c r="I17" s="119"/>
      <c r="J17" s="43"/>
      <c r="K17" s="43"/>
      <c r="L17" s="119"/>
      <c r="M17" s="15"/>
      <c r="N17" s="15"/>
      <c r="O17" s="7" t="e">
        <f>ROUND(M17/N17,4)</f>
        <v>#DIV/0!</v>
      </c>
      <c r="P17" s="15"/>
      <c r="Q17" s="15"/>
      <c r="R17" s="7" t="e">
        <f>ROUND(P17/Q17,4)</f>
        <v>#DIV/0!</v>
      </c>
      <c r="S17" s="122"/>
      <c r="T17" s="124"/>
      <c r="U17" s="126"/>
      <c r="V17" s="128"/>
      <c r="W17" s="130"/>
      <c r="Z17" s="85"/>
      <c r="AA17" s="19"/>
      <c r="AB17" s="19"/>
    </row>
    <row r="18" spans="1:28" ht="36" hidden="1" customHeight="1" x14ac:dyDescent="0.25">
      <c r="A18" s="139" t="s">
        <v>10</v>
      </c>
      <c r="B18" s="129" t="s">
        <v>38</v>
      </c>
      <c r="C18" s="129" t="s">
        <v>98</v>
      </c>
      <c r="D18" s="40"/>
      <c r="E18" s="40"/>
      <c r="F18" s="118" t="s">
        <v>61</v>
      </c>
      <c r="G18" s="42"/>
      <c r="H18" s="42"/>
      <c r="I18" s="118" t="s">
        <v>61</v>
      </c>
      <c r="J18" s="42"/>
      <c r="K18" s="42"/>
      <c r="L18" s="118" t="s">
        <v>61</v>
      </c>
      <c r="M18" s="8" t="s">
        <v>96</v>
      </c>
      <c r="N18" s="8" t="s">
        <v>97</v>
      </c>
      <c r="O18" s="8" t="s">
        <v>95</v>
      </c>
      <c r="P18" s="8" t="s">
        <v>96</v>
      </c>
      <c r="Q18" s="8" t="s">
        <v>97</v>
      </c>
      <c r="R18" s="8" t="s">
        <v>95</v>
      </c>
      <c r="S18" s="121" t="s">
        <v>90</v>
      </c>
      <c r="T18" s="123" t="e">
        <f>R19/O19-1</f>
        <v>#DIV/0!</v>
      </c>
      <c r="U18" s="125"/>
      <c r="V18" s="127">
        <v>0</v>
      </c>
      <c r="W18" s="129"/>
      <c r="Z18" s="85"/>
      <c r="AA18" s="19"/>
      <c r="AB18" s="19"/>
    </row>
    <row r="19" spans="1:28" ht="129.75" hidden="1" customHeight="1" x14ac:dyDescent="0.25">
      <c r="A19" s="140"/>
      <c r="B19" s="130"/>
      <c r="C19" s="130"/>
      <c r="D19" s="41"/>
      <c r="E19" s="41"/>
      <c r="F19" s="119"/>
      <c r="G19" s="43"/>
      <c r="H19" s="43"/>
      <c r="I19" s="119"/>
      <c r="J19" s="43"/>
      <c r="K19" s="43"/>
      <c r="L19" s="119"/>
      <c r="M19" s="15"/>
      <c r="N19" s="15"/>
      <c r="O19" s="7" t="e">
        <f>ROUND(M19/N19,4)</f>
        <v>#DIV/0!</v>
      </c>
      <c r="P19" s="15"/>
      <c r="Q19" s="15"/>
      <c r="R19" s="7" t="e">
        <f>ROUND(P19/Q19,4)</f>
        <v>#DIV/0!</v>
      </c>
      <c r="S19" s="122"/>
      <c r="T19" s="124"/>
      <c r="U19" s="126"/>
      <c r="V19" s="128"/>
      <c r="W19" s="130"/>
      <c r="Z19" s="85" t="s">
        <v>80</v>
      </c>
      <c r="AA19" s="19"/>
      <c r="AB19" s="19"/>
    </row>
    <row r="20" spans="1:28" ht="35.25" hidden="1" customHeight="1" x14ac:dyDescent="0.25">
      <c r="A20" s="131" t="s">
        <v>11</v>
      </c>
      <c r="B20" s="133" t="s">
        <v>39</v>
      </c>
      <c r="C20" s="135" t="s">
        <v>99</v>
      </c>
      <c r="D20" s="49"/>
      <c r="E20" s="49"/>
      <c r="F20" s="118" t="s">
        <v>61</v>
      </c>
      <c r="G20" s="42"/>
      <c r="H20" s="42"/>
      <c r="I20" s="118" t="s">
        <v>61</v>
      </c>
      <c r="J20" s="42"/>
      <c r="K20" s="42"/>
      <c r="L20" s="118" t="s">
        <v>61</v>
      </c>
      <c r="M20" s="8" t="s">
        <v>100</v>
      </c>
      <c r="N20" s="8" t="s">
        <v>101</v>
      </c>
      <c r="O20" s="8" t="s">
        <v>102</v>
      </c>
      <c r="P20" s="8" t="s">
        <v>100</v>
      </c>
      <c r="Q20" s="8" t="s">
        <v>101</v>
      </c>
      <c r="R20" s="8" t="s">
        <v>102</v>
      </c>
      <c r="S20" s="121" t="s">
        <v>114</v>
      </c>
      <c r="T20" s="123" t="e">
        <f>R21</f>
        <v>#DIV/0!</v>
      </c>
      <c r="U20" s="125"/>
      <c r="V20" s="127">
        <v>0</v>
      </c>
      <c r="W20" s="129"/>
      <c r="Z20" s="85"/>
      <c r="AA20" s="19"/>
      <c r="AB20" s="19"/>
    </row>
    <row r="21" spans="1:28" ht="85.5" hidden="1" customHeight="1" x14ac:dyDescent="0.25">
      <c r="A21" s="132"/>
      <c r="B21" s="134"/>
      <c r="C21" s="136"/>
      <c r="D21" s="50"/>
      <c r="E21" s="50"/>
      <c r="F21" s="119"/>
      <c r="G21" s="43"/>
      <c r="H21" s="43"/>
      <c r="I21" s="119"/>
      <c r="J21" s="43"/>
      <c r="K21" s="43"/>
      <c r="L21" s="119"/>
      <c r="M21" s="5"/>
      <c r="N21" s="5"/>
      <c r="O21" s="10" t="e">
        <f>ROUND(M21/N21,4)</f>
        <v>#DIV/0!</v>
      </c>
      <c r="P21" s="5"/>
      <c r="Q21" s="5"/>
      <c r="R21" s="10" t="e">
        <f>ROUND(P21/Q21,4)</f>
        <v>#DIV/0!</v>
      </c>
      <c r="S21" s="122"/>
      <c r="T21" s="124"/>
      <c r="U21" s="126"/>
      <c r="V21" s="128"/>
      <c r="W21" s="130"/>
      <c r="Z21" s="86" t="s">
        <v>62</v>
      </c>
      <c r="AA21" s="19"/>
      <c r="AB21" s="19"/>
    </row>
    <row r="22" spans="1:28" ht="29.25" hidden="1" customHeight="1" x14ac:dyDescent="0.25">
      <c r="A22" s="139" t="s">
        <v>12</v>
      </c>
      <c r="B22" s="129" t="s">
        <v>40</v>
      </c>
      <c r="C22" s="129" t="s">
        <v>103</v>
      </c>
      <c r="D22" s="40"/>
      <c r="E22" s="40"/>
      <c r="F22" s="118" t="s">
        <v>61</v>
      </c>
      <c r="G22" s="42"/>
      <c r="H22" s="42"/>
      <c r="I22" s="118" t="s">
        <v>61</v>
      </c>
      <c r="J22" s="42"/>
      <c r="K22" s="42"/>
      <c r="L22" s="118" t="s">
        <v>61</v>
      </c>
      <c r="M22" s="8" t="s">
        <v>105</v>
      </c>
      <c r="N22" s="8" t="s">
        <v>106</v>
      </c>
      <c r="O22" s="8" t="s">
        <v>104</v>
      </c>
      <c r="P22" s="8" t="s">
        <v>105</v>
      </c>
      <c r="Q22" s="8" t="s">
        <v>106</v>
      </c>
      <c r="R22" s="8" t="s">
        <v>104</v>
      </c>
      <c r="S22" s="121" t="s">
        <v>192</v>
      </c>
      <c r="T22" s="123" t="e">
        <f>R23/O23-1</f>
        <v>#DIV/0!</v>
      </c>
      <c r="U22" s="125"/>
      <c r="V22" s="127">
        <v>0</v>
      </c>
      <c r="W22" s="129"/>
      <c r="Z22" s="86"/>
      <c r="AA22" s="19"/>
      <c r="AB22" s="19"/>
    </row>
    <row r="23" spans="1:28" ht="160.5" hidden="1" customHeight="1" x14ac:dyDescent="0.25">
      <c r="A23" s="140"/>
      <c r="B23" s="130"/>
      <c r="C23" s="130"/>
      <c r="D23" s="41"/>
      <c r="E23" s="41"/>
      <c r="F23" s="119"/>
      <c r="G23" s="43"/>
      <c r="H23" s="43"/>
      <c r="I23" s="119"/>
      <c r="J23" s="43"/>
      <c r="K23" s="43"/>
      <c r="L23" s="119"/>
      <c r="M23" s="15"/>
      <c r="N23" s="15"/>
      <c r="O23" s="7" t="e">
        <f>ROUND(M23/N23,4)</f>
        <v>#DIV/0!</v>
      </c>
      <c r="P23" s="15"/>
      <c r="Q23" s="15"/>
      <c r="R23" s="7" t="e">
        <f>ROUND(P23/Q23,4)</f>
        <v>#DIV/0!</v>
      </c>
      <c r="S23" s="122"/>
      <c r="T23" s="124"/>
      <c r="U23" s="126"/>
      <c r="V23" s="128"/>
      <c r="W23" s="130"/>
      <c r="Z23" s="85"/>
      <c r="AA23" s="19"/>
      <c r="AB23" s="19"/>
    </row>
    <row r="24" spans="1:28" ht="29.25" hidden="1" customHeight="1" x14ac:dyDescent="0.25">
      <c r="A24" s="139" t="s">
        <v>13</v>
      </c>
      <c r="B24" s="129" t="s">
        <v>41</v>
      </c>
      <c r="C24" s="129" t="s">
        <v>109</v>
      </c>
      <c r="D24" s="40"/>
      <c r="E24" s="40"/>
      <c r="F24" s="118" t="s">
        <v>61</v>
      </c>
      <c r="G24" s="42"/>
      <c r="H24" s="42"/>
      <c r="I24" s="118" t="s">
        <v>61</v>
      </c>
      <c r="J24" s="42"/>
      <c r="K24" s="42"/>
      <c r="L24" s="118" t="s">
        <v>61</v>
      </c>
      <c r="M24" s="8" t="s">
        <v>108</v>
      </c>
      <c r="N24" s="8" t="s">
        <v>110</v>
      </c>
      <c r="O24" s="8" t="s">
        <v>107</v>
      </c>
      <c r="P24" s="8" t="s">
        <v>108</v>
      </c>
      <c r="Q24" s="8" t="s">
        <v>110</v>
      </c>
      <c r="R24" s="8" t="s">
        <v>107</v>
      </c>
      <c r="S24" s="121" t="s">
        <v>66</v>
      </c>
      <c r="T24" s="123" t="e">
        <f>R25/O25-1</f>
        <v>#DIV/0!</v>
      </c>
      <c r="U24" s="125"/>
      <c r="V24" s="127">
        <v>0</v>
      </c>
      <c r="W24" s="129"/>
      <c r="Z24" s="85"/>
      <c r="AA24" s="19"/>
      <c r="AB24" s="19"/>
    </row>
    <row r="25" spans="1:28" ht="208.5" hidden="1" customHeight="1" x14ac:dyDescent="0.25">
      <c r="A25" s="140"/>
      <c r="B25" s="130"/>
      <c r="C25" s="130"/>
      <c r="D25" s="41"/>
      <c r="E25" s="41"/>
      <c r="F25" s="119"/>
      <c r="G25" s="43"/>
      <c r="H25" s="43"/>
      <c r="I25" s="119"/>
      <c r="J25" s="43"/>
      <c r="K25" s="43"/>
      <c r="L25" s="119"/>
      <c r="M25" s="15"/>
      <c r="N25" s="15"/>
      <c r="O25" s="7" t="e">
        <f>ROUND(M25/N25,4)</f>
        <v>#DIV/0!</v>
      </c>
      <c r="P25" s="15"/>
      <c r="Q25" s="15"/>
      <c r="R25" s="7" t="e">
        <f>ROUND(P25/Q25,4)</f>
        <v>#DIV/0!</v>
      </c>
      <c r="S25" s="122"/>
      <c r="T25" s="124"/>
      <c r="U25" s="126"/>
      <c r="V25" s="128"/>
      <c r="W25" s="130"/>
      <c r="Z25" s="85"/>
      <c r="AA25" s="19"/>
      <c r="AB25" s="19"/>
    </row>
    <row r="26" spans="1:28" ht="24" hidden="1" customHeight="1" x14ac:dyDescent="0.25">
      <c r="A26" s="139" t="s">
        <v>14</v>
      </c>
      <c r="B26" s="129" t="s">
        <v>42</v>
      </c>
      <c r="C26" s="129" t="s">
        <v>111</v>
      </c>
      <c r="D26" s="40"/>
      <c r="E26" s="40"/>
      <c r="F26" s="118" t="s">
        <v>61</v>
      </c>
      <c r="G26" s="42"/>
      <c r="H26" s="42"/>
      <c r="I26" s="118" t="s">
        <v>61</v>
      </c>
      <c r="J26" s="42"/>
      <c r="K26" s="42"/>
      <c r="L26" s="118" t="s">
        <v>61</v>
      </c>
      <c r="M26" s="8" t="s">
        <v>113</v>
      </c>
      <c r="N26" s="8" t="s">
        <v>84</v>
      </c>
      <c r="O26" s="8" t="s">
        <v>112</v>
      </c>
      <c r="P26" s="8" t="s">
        <v>113</v>
      </c>
      <c r="Q26" s="8" t="s">
        <v>84</v>
      </c>
      <c r="R26" s="8" t="s">
        <v>112</v>
      </c>
      <c r="S26" s="121" t="s">
        <v>115</v>
      </c>
      <c r="T26" s="123" t="e">
        <f>R27</f>
        <v>#DIV/0!</v>
      </c>
      <c r="U26" s="125"/>
      <c r="V26" s="127">
        <v>0</v>
      </c>
      <c r="W26" s="129"/>
      <c r="AA26" s="19"/>
      <c r="AB26" s="19"/>
    </row>
    <row r="27" spans="1:28" ht="130.5" hidden="1" customHeight="1" x14ac:dyDescent="0.25">
      <c r="A27" s="140"/>
      <c r="B27" s="130"/>
      <c r="C27" s="130"/>
      <c r="D27" s="41"/>
      <c r="E27" s="41"/>
      <c r="F27" s="119"/>
      <c r="G27" s="43"/>
      <c r="H27" s="43"/>
      <c r="I27" s="119"/>
      <c r="J27" s="43"/>
      <c r="K27" s="43"/>
      <c r="L27" s="119"/>
      <c r="M27" s="15"/>
      <c r="N27" s="15"/>
      <c r="O27" s="7" t="e">
        <f>ROUND(M27/N27,4)</f>
        <v>#DIV/0!</v>
      </c>
      <c r="P27" s="15"/>
      <c r="Q27" s="15"/>
      <c r="R27" s="7" t="e">
        <f>ROUND(P27/Q27,4)</f>
        <v>#DIV/0!</v>
      </c>
      <c r="S27" s="122"/>
      <c r="T27" s="124"/>
      <c r="U27" s="126"/>
      <c r="V27" s="128"/>
      <c r="W27" s="130"/>
      <c r="AA27" s="19"/>
      <c r="AB27" s="19"/>
    </row>
    <row r="28" spans="1:28" ht="28.5" hidden="1" customHeight="1" x14ac:dyDescent="0.25">
      <c r="A28" s="139" t="s">
        <v>15</v>
      </c>
      <c r="B28" s="129" t="s">
        <v>43</v>
      </c>
      <c r="C28" s="129" t="s">
        <v>116</v>
      </c>
      <c r="D28" s="40"/>
      <c r="E28" s="40"/>
      <c r="F28" s="118" t="s">
        <v>61</v>
      </c>
      <c r="G28" s="42"/>
      <c r="H28" s="42"/>
      <c r="I28" s="118" t="s">
        <v>61</v>
      </c>
      <c r="J28" s="42"/>
      <c r="K28" s="42"/>
      <c r="L28" s="118" t="s">
        <v>61</v>
      </c>
      <c r="M28" s="8" t="s">
        <v>118</v>
      </c>
      <c r="N28" s="8" t="s">
        <v>92</v>
      </c>
      <c r="O28" s="8" t="s">
        <v>117</v>
      </c>
      <c r="P28" s="8" t="s">
        <v>118</v>
      </c>
      <c r="Q28" s="8" t="s">
        <v>92</v>
      </c>
      <c r="R28" s="8" t="s">
        <v>117</v>
      </c>
      <c r="S28" s="121" t="s">
        <v>115</v>
      </c>
      <c r="T28" s="123" t="e">
        <f>R29</f>
        <v>#DIV/0!</v>
      </c>
      <c r="U28" s="125"/>
      <c r="V28" s="127">
        <v>0</v>
      </c>
      <c r="W28" s="129"/>
      <c r="AA28" s="19"/>
      <c r="AB28" s="19"/>
    </row>
    <row r="29" spans="1:28" ht="149.25" hidden="1" customHeight="1" x14ac:dyDescent="0.25">
      <c r="A29" s="140"/>
      <c r="B29" s="130"/>
      <c r="C29" s="130"/>
      <c r="D29" s="41"/>
      <c r="E29" s="41"/>
      <c r="F29" s="119"/>
      <c r="G29" s="43"/>
      <c r="H29" s="43"/>
      <c r="I29" s="119"/>
      <c r="J29" s="43"/>
      <c r="K29" s="43"/>
      <c r="L29" s="119"/>
      <c r="M29" s="15"/>
      <c r="N29" s="15"/>
      <c r="O29" s="7" t="e">
        <f>ROUND(M29/N29,4)</f>
        <v>#DIV/0!</v>
      </c>
      <c r="P29" s="15"/>
      <c r="Q29" s="15"/>
      <c r="R29" s="7" t="e">
        <f>ROUND(P29/Q29,4)</f>
        <v>#DIV/0!</v>
      </c>
      <c r="S29" s="122"/>
      <c r="T29" s="124"/>
      <c r="U29" s="126"/>
      <c r="V29" s="128"/>
      <c r="W29" s="130"/>
      <c r="AA29" s="19"/>
      <c r="AB29" s="19"/>
    </row>
    <row r="30" spans="1:28" ht="26.25" hidden="1" customHeight="1" x14ac:dyDescent="0.25">
      <c r="A30" s="139" t="s">
        <v>16</v>
      </c>
      <c r="B30" s="129" t="s">
        <v>44</v>
      </c>
      <c r="C30" s="129" t="s">
        <v>119</v>
      </c>
      <c r="D30" s="40"/>
      <c r="E30" s="40"/>
      <c r="F30" s="118" t="s">
        <v>61</v>
      </c>
      <c r="G30" s="42"/>
      <c r="H30" s="42"/>
      <c r="I30" s="118" t="s">
        <v>61</v>
      </c>
      <c r="J30" s="42"/>
      <c r="K30" s="42"/>
      <c r="L30" s="118" t="s">
        <v>61</v>
      </c>
      <c r="M30" s="8" t="s">
        <v>121</v>
      </c>
      <c r="N30" s="8" t="s">
        <v>97</v>
      </c>
      <c r="O30" s="8" t="s">
        <v>120</v>
      </c>
      <c r="P30" s="8" t="s">
        <v>121</v>
      </c>
      <c r="Q30" s="8" t="s">
        <v>97</v>
      </c>
      <c r="R30" s="8" t="s">
        <v>120</v>
      </c>
      <c r="S30" s="121" t="s">
        <v>115</v>
      </c>
      <c r="T30" s="123" t="e">
        <f>R31</f>
        <v>#DIV/0!</v>
      </c>
      <c r="U30" s="125"/>
      <c r="V30" s="127">
        <v>0</v>
      </c>
      <c r="W30" s="129"/>
      <c r="AA30" s="19"/>
      <c r="AB30" s="19"/>
    </row>
    <row r="31" spans="1:28" ht="120.75" hidden="1" customHeight="1" x14ac:dyDescent="0.25">
      <c r="A31" s="140"/>
      <c r="B31" s="130"/>
      <c r="C31" s="130"/>
      <c r="D31" s="41"/>
      <c r="E31" s="41"/>
      <c r="F31" s="119"/>
      <c r="G31" s="43"/>
      <c r="H31" s="43"/>
      <c r="I31" s="119"/>
      <c r="J31" s="43"/>
      <c r="K31" s="43"/>
      <c r="L31" s="119"/>
      <c r="M31" s="15"/>
      <c r="N31" s="15"/>
      <c r="O31" s="7" t="e">
        <f>ROUND(M31/N31,4)</f>
        <v>#DIV/0!</v>
      </c>
      <c r="P31" s="15"/>
      <c r="Q31" s="15"/>
      <c r="R31" s="7" t="e">
        <f>ROUND(P31/Q31,4)</f>
        <v>#DIV/0!</v>
      </c>
      <c r="S31" s="122"/>
      <c r="T31" s="124"/>
      <c r="U31" s="126"/>
      <c r="V31" s="128"/>
      <c r="W31" s="130"/>
      <c r="AA31" s="19"/>
      <c r="AB31" s="19"/>
    </row>
    <row r="32" spans="1:28" ht="22.5" hidden="1" customHeight="1" x14ac:dyDescent="0.25">
      <c r="A32" s="139" t="s">
        <v>17</v>
      </c>
      <c r="B32" s="129" t="s">
        <v>45</v>
      </c>
      <c r="C32" s="129" t="s">
        <v>122</v>
      </c>
      <c r="D32" s="40"/>
      <c r="E32" s="40"/>
      <c r="F32" s="118" t="s">
        <v>61</v>
      </c>
      <c r="G32" s="42"/>
      <c r="H32" s="42"/>
      <c r="I32" s="118" t="s">
        <v>61</v>
      </c>
      <c r="J32" s="42"/>
      <c r="K32" s="42"/>
      <c r="L32" s="118" t="s">
        <v>61</v>
      </c>
      <c r="M32" s="8" t="s">
        <v>124</v>
      </c>
      <c r="N32" s="8" t="s">
        <v>125</v>
      </c>
      <c r="O32" s="8" t="s">
        <v>123</v>
      </c>
      <c r="P32" s="8" t="s">
        <v>124</v>
      </c>
      <c r="Q32" s="8" t="s">
        <v>125</v>
      </c>
      <c r="R32" s="8" t="s">
        <v>123</v>
      </c>
      <c r="S32" s="121" t="s">
        <v>66</v>
      </c>
      <c r="T32" s="123" t="e">
        <f>R33/O33-1</f>
        <v>#DIV/0!</v>
      </c>
      <c r="U32" s="125"/>
      <c r="V32" s="127">
        <v>0</v>
      </c>
      <c r="W32" s="129"/>
      <c r="Z32" s="85"/>
      <c r="AA32" s="19"/>
      <c r="AB32" s="19"/>
    </row>
    <row r="33" spans="1:29" ht="149.25" hidden="1" customHeight="1" x14ac:dyDescent="0.25">
      <c r="A33" s="140"/>
      <c r="B33" s="130"/>
      <c r="C33" s="130"/>
      <c r="D33" s="41"/>
      <c r="E33" s="41"/>
      <c r="F33" s="119"/>
      <c r="G33" s="43"/>
      <c r="H33" s="43"/>
      <c r="I33" s="119"/>
      <c r="J33" s="43"/>
      <c r="K33" s="43"/>
      <c r="L33" s="119"/>
      <c r="M33" s="15"/>
      <c r="N33" s="15"/>
      <c r="O33" s="7" t="e">
        <f>ROUND(M33/N33,4)</f>
        <v>#DIV/0!</v>
      </c>
      <c r="P33" s="15"/>
      <c r="Q33" s="15"/>
      <c r="R33" s="7" t="e">
        <f>ROUND(P33/Q33,4)</f>
        <v>#DIV/0!</v>
      </c>
      <c r="S33" s="122"/>
      <c r="T33" s="124"/>
      <c r="U33" s="126"/>
      <c r="V33" s="128"/>
      <c r="W33" s="130"/>
      <c r="Z33" s="85"/>
      <c r="AA33" s="19"/>
      <c r="AB33" s="19"/>
    </row>
    <row r="34" spans="1:29" ht="24" hidden="1" customHeight="1" x14ac:dyDescent="0.25">
      <c r="A34" s="139" t="s">
        <v>18</v>
      </c>
      <c r="B34" s="129" t="s">
        <v>46</v>
      </c>
      <c r="C34" s="129" t="s">
        <v>126</v>
      </c>
      <c r="D34" s="40"/>
      <c r="E34" s="40"/>
      <c r="F34" s="118" t="s">
        <v>61</v>
      </c>
      <c r="G34" s="42"/>
      <c r="H34" s="42"/>
      <c r="I34" s="118" t="s">
        <v>61</v>
      </c>
      <c r="J34" s="42"/>
      <c r="K34" s="42"/>
      <c r="L34" s="118" t="s">
        <v>61</v>
      </c>
      <c r="M34" s="8" t="s">
        <v>128</v>
      </c>
      <c r="N34" s="8" t="s">
        <v>128</v>
      </c>
      <c r="O34" s="8" t="s">
        <v>127</v>
      </c>
      <c r="P34" s="8" t="s">
        <v>128</v>
      </c>
      <c r="Q34" s="8" t="s">
        <v>128</v>
      </c>
      <c r="R34" s="8" t="s">
        <v>127</v>
      </c>
      <c r="S34" s="121" t="s">
        <v>193</v>
      </c>
      <c r="T34" s="123" t="e">
        <f>R35/O35-1</f>
        <v>#DIV/0!</v>
      </c>
      <c r="U34" s="125"/>
      <c r="V34" s="127">
        <v>0</v>
      </c>
      <c r="W34" s="129"/>
      <c r="Z34" s="85"/>
      <c r="AA34" s="19"/>
      <c r="AB34" s="19"/>
    </row>
    <row r="35" spans="1:29" ht="168" hidden="1" customHeight="1" x14ac:dyDescent="0.25">
      <c r="A35" s="140"/>
      <c r="B35" s="130"/>
      <c r="C35" s="130"/>
      <c r="D35" s="41"/>
      <c r="E35" s="41"/>
      <c r="F35" s="119"/>
      <c r="G35" s="43"/>
      <c r="H35" s="43"/>
      <c r="I35" s="119"/>
      <c r="J35" s="43"/>
      <c r="K35" s="43"/>
      <c r="L35" s="119"/>
      <c r="M35" s="15"/>
      <c r="N35" s="15"/>
      <c r="O35" s="7" t="e">
        <f>ROUND(M35/N35,4)</f>
        <v>#DIV/0!</v>
      </c>
      <c r="P35" s="15"/>
      <c r="Q35" s="15"/>
      <c r="R35" s="7" t="e">
        <f>ROUND(P35/Q35,4)</f>
        <v>#DIV/0!</v>
      </c>
      <c r="S35" s="122"/>
      <c r="T35" s="124"/>
      <c r="U35" s="126"/>
      <c r="V35" s="128"/>
      <c r="W35" s="130"/>
      <c r="Z35" s="85"/>
      <c r="AA35" s="19"/>
      <c r="AB35" s="19"/>
    </row>
    <row r="36" spans="1:29" ht="32.25" hidden="1" customHeight="1" x14ac:dyDescent="0.25">
      <c r="A36" s="139" t="s">
        <v>19</v>
      </c>
      <c r="B36" s="129" t="s">
        <v>47</v>
      </c>
      <c r="C36" s="129" t="s">
        <v>132</v>
      </c>
      <c r="D36" s="40"/>
      <c r="E36" s="40"/>
      <c r="F36" s="118" t="s">
        <v>61</v>
      </c>
      <c r="G36" s="42"/>
      <c r="H36" s="42"/>
      <c r="I36" s="118" t="s">
        <v>61</v>
      </c>
      <c r="J36" s="42"/>
      <c r="K36" s="42"/>
      <c r="L36" s="118" t="s">
        <v>61</v>
      </c>
      <c r="M36" s="8" t="s">
        <v>130</v>
      </c>
      <c r="N36" s="8" t="s">
        <v>129</v>
      </c>
      <c r="O36" s="8" t="s">
        <v>131</v>
      </c>
      <c r="P36" s="8" t="s">
        <v>130</v>
      </c>
      <c r="Q36" s="8" t="s">
        <v>129</v>
      </c>
      <c r="R36" s="8" t="s">
        <v>131</v>
      </c>
      <c r="S36" s="121" t="s">
        <v>66</v>
      </c>
      <c r="T36" s="123" t="e">
        <f>R37/O37-1</f>
        <v>#DIV/0!</v>
      </c>
      <c r="U36" s="125"/>
      <c r="V36" s="127">
        <v>0</v>
      </c>
      <c r="W36" s="129"/>
      <c r="Z36" s="85"/>
      <c r="AA36" s="19"/>
      <c r="AB36" s="19"/>
    </row>
    <row r="37" spans="1:29" ht="162" hidden="1" customHeight="1" x14ac:dyDescent="0.25">
      <c r="A37" s="140"/>
      <c r="B37" s="130"/>
      <c r="C37" s="130"/>
      <c r="D37" s="41"/>
      <c r="E37" s="41"/>
      <c r="F37" s="119"/>
      <c r="G37" s="43"/>
      <c r="H37" s="43"/>
      <c r="I37" s="119"/>
      <c r="J37" s="43"/>
      <c r="K37" s="43"/>
      <c r="L37" s="119"/>
      <c r="M37" s="15"/>
      <c r="N37" s="15"/>
      <c r="O37" s="7" t="e">
        <f>ROUND(M37/N37,4)</f>
        <v>#DIV/0!</v>
      </c>
      <c r="P37" s="15"/>
      <c r="Q37" s="15"/>
      <c r="R37" s="7" t="e">
        <f>ROUND(P37/Q37,4)</f>
        <v>#DIV/0!</v>
      </c>
      <c r="S37" s="122"/>
      <c r="T37" s="124"/>
      <c r="U37" s="126"/>
      <c r="V37" s="128"/>
      <c r="W37" s="130"/>
      <c r="Z37" s="85"/>
      <c r="AA37" s="19"/>
      <c r="AB37" s="19"/>
    </row>
    <row r="38" spans="1:29" ht="28.5" hidden="1" customHeight="1" x14ac:dyDescent="0.25">
      <c r="A38" s="139" t="s">
        <v>20</v>
      </c>
      <c r="B38" s="129" t="s">
        <v>48</v>
      </c>
      <c r="C38" s="129" t="s">
        <v>133</v>
      </c>
      <c r="D38" s="40"/>
      <c r="E38" s="40"/>
      <c r="F38" s="11" t="s">
        <v>134</v>
      </c>
      <c r="G38" s="11"/>
      <c r="H38" s="11"/>
      <c r="I38" s="11" t="s">
        <v>134</v>
      </c>
      <c r="J38" s="11"/>
      <c r="K38" s="11"/>
      <c r="L38" s="11" t="s">
        <v>134</v>
      </c>
      <c r="M38" s="11" t="s">
        <v>61</v>
      </c>
      <c r="N38" s="11" t="s">
        <v>61</v>
      </c>
      <c r="O38" s="11" t="s">
        <v>134</v>
      </c>
      <c r="P38" s="11" t="s">
        <v>135</v>
      </c>
      <c r="Q38" s="11" t="s">
        <v>136</v>
      </c>
      <c r="R38" s="11" t="s">
        <v>134</v>
      </c>
      <c r="S38" s="121" t="s">
        <v>65</v>
      </c>
      <c r="T38" s="123" t="e">
        <f>R39/O39-1</f>
        <v>#DIV/0!</v>
      </c>
      <c r="U38" s="125"/>
      <c r="V38" s="127">
        <v>0</v>
      </c>
      <c r="W38" s="129"/>
      <c r="Z38" s="87"/>
      <c r="AA38" s="19"/>
      <c r="AB38" s="19"/>
    </row>
    <row r="39" spans="1:29" ht="132.75" hidden="1" customHeight="1" x14ac:dyDescent="0.25">
      <c r="A39" s="140"/>
      <c r="B39" s="130"/>
      <c r="C39" s="130"/>
      <c r="D39" s="41"/>
      <c r="E39" s="41"/>
      <c r="F39" s="14"/>
      <c r="G39" s="14"/>
      <c r="H39" s="14"/>
      <c r="I39" s="14"/>
      <c r="J39" s="14"/>
      <c r="K39" s="14"/>
      <c r="L39" s="14"/>
      <c r="M39" s="4" t="s">
        <v>61</v>
      </c>
      <c r="N39" s="4" t="s">
        <v>61</v>
      </c>
      <c r="O39" s="12">
        <f>(F39+I39+L39)/3</f>
        <v>0</v>
      </c>
      <c r="P39" s="15"/>
      <c r="Q39" s="15"/>
      <c r="R39" s="12" t="e">
        <f>ROUND(P39/Q39*1000,2)</f>
        <v>#DIV/0!</v>
      </c>
      <c r="S39" s="122"/>
      <c r="T39" s="124"/>
      <c r="U39" s="126"/>
      <c r="V39" s="128"/>
      <c r="W39" s="130"/>
      <c r="Z39" s="87"/>
      <c r="AA39" s="19"/>
      <c r="AB39" s="19"/>
    </row>
    <row r="40" spans="1:29" ht="27.75" hidden="1" customHeight="1" x14ac:dyDescent="0.25">
      <c r="A40" s="139" t="s">
        <v>21</v>
      </c>
      <c r="B40" s="129" t="s">
        <v>49</v>
      </c>
      <c r="C40" s="129" t="s">
        <v>140</v>
      </c>
      <c r="D40" s="40"/>
      <c r="E40" s="40"/>
      <c r="F40" s="11" t="s">
        <v>137</v>
      </c>
      <c r="G40" s="11"/>
      <c r="H40" s="11"/>
      <c r="I40" s="11" t="s">
        <v>137</v>
      </c>
      <c r="J40" s="11"/>
      <c r="K40" s="11"/>
      <c r="L40" s="11" t="s">
        <v>137</v>
      </c>
      <c r="M40" s="11" t="s">
        <v>61</v>
      </c>
      <c r="N40" s="11" t="s">
        <v>61</v>
      </c>
      <c r="O40" s="11" t="s">
        <v>137</v>
      </c>
      <c r="P40" s="11" t="s">
        <v>138</v>
      </c>
      <c r="Q40" s="11" t="s">
        <v>139</v>
      </c>
      <c r="R40" s="11" t="s">
        <v>137</v>
      </c>
      <c r="S40" s="121" t="s">
        <v>67</v>
      </c>
      <c r="T40" s="172" t="e">
        <f>R41/O41-1</f>
        <v>#DIV/0!</v>
      </c>
      <c r="U40" s="125"/>
      <c r="V40" s="127">
        <v>0</v>
      </c>
      <c r="W40" s="129"/>
      <c r="Z40" s="85"/>
      <c r="AA40" s="19"/>
      <c r="AB40" s="19"/>
    </row>
    <row r="41" spans="1:29" ht="90" hidden="1" customHeight="1" x14ac:dyDescent="0.25">
      <c r="A41" s="140"/>
      <c r="B41" s="130"/>
      <c r="C41" s="130"/>
      <c r="D41" s="41"/>
      <c r="E41" s="41"/>
      <c r="F41" s="14"/>
      <c r="G41" s="14"/>
      <c r="H41" s="14"/>
      <c r="I41" s="14"/>
      <c r="J41" s="14"/>
      <c r="K41" s="14"/>
      <c r="L41" s="14"/>
      <c r="M41" s="4" t="s">
        <v>61</v>
      </c>
      <c r="N41" s="4" t="s">
        <v>61</v>
      </c>
      <c r="O41" s="12">
        <f>(F41+I41+L41)/3</f>
        <v>0</v>
      </c>
      <c r="P41" s="15"/>
      <c r="Q41" s="15"/>
      <c r="R41" s="7" t="e">
        <f>ROUND(P41/Q41,4)</f>
        <v>#DIV/0!</v>
      </c>
      <c r="S41" s="122"/>
      <c r="T41" s="124"/>
      <c r="U41" s="126"/>
      <c r="V41" s="128"/>
      <c r="W41" s="130"/>
      <c r="Z41" s="85"/>
      <c r="AA41" s="19"/>
      <c r="AB41" s="19"/>
    </row>
    <row r="42" spans="1:29" ht="40.5" customHeight="1" x14ac:dyDescent="0.25">
      <c r="A42" s="146" t="s">
        <v>22</v>
      </c>
      <c r="B42" s="170" t="s">
        <v>63</v>
      </c>
      <c r="C42" s="135" t="s">
        <v>141</v>
      </c>
      <c r="D42" s="116" t="s">
        <v>61</v>
      </c>
      <c r="E42" s="118" t="s">
        <v>61</v>
      </c>
      <c r="F42" s="118" t="s">
        <v>61</v>
      </c>
      <c r="G42" s="118" t="s">
        <v>61</v>
      </c>
      <c r="H42" s="118" t="s">
        <v>61</v>
      </c>
      <c r="I42" s="118" t="s">
        <v>61</v>
      </c>
      <c r="J42" s="118" t="s">
        <v>61</v>
      </c>
      <c r="K42" s="118" t="s">
        <v>61</v>
      </c>
      <c r="L42" s="118" t="s">
        <v>61</v>
      </c>
      <c r="M42" s="8" t="s">
        <v>143</v>
      </c>
      <c r="N42" s="8" t="s">
        <v>144</v>
      </c>
      <c r="O42" s="8" t="s">
        <v>142</v>
      </c>
      <c r="P42" s="8" t="s">
        <v>143</v>
      </c>
      <c r="Q42" s="8" t="s">
        <v>144</v>
      </c>
      <c r="R42" s="8" t="s">
        <v>142</v>
      </c>
      <c r="S42" s="121" t="s">
        <v>114</v>
      </c>
      <c r="T42" s="143">
        <f>R43</f>
        <v>1</v>
      </c>
      <c r="U42" s="137">
        <v>1</v>
      </c>
      <c r="V42" s="127">
        <v>1</v>
      </c>
      <c r="W42" s="129"/>
      <c r="Y42" s="33"/>
      <c r="Z42" s="88" t="s">
        <v>62</v>
      </c>
      <c r="AA42" s="19"/>
      <c r="AB42" s="19"/>
    </row>
    <row r="43" spans="1:29" ht="81.75" customHeight="1" x14ac:dyDescent="0.25">
      <c r="A43" s="147"/>
      <c r="B43" s="171"/>
      <c r="C43" s="136"/>
      <c r="D43" s="117"/>
      <c r="E43" s="119"/>
      <c r="F43" s="119"/>
      <c r="G43" s="119"/>
      <c r="H43" s="119"/>
      <c r="I43" s="119"/>
      <c r="J43" s="119"/>
      <c r="K43" s="119"/>
      <c r="L43" s="119"/>
      <c r="M43" s="79" t="s">
        <v>61</v>
      </c>
      <c r="N43" s="79" t="s">
        <v>61</v>
      </c>
      <c r="O43" s="80" t="s">
        <v>61</v>
      </c>
      <c r="P43" s="92">
        <v>8082</v>
      </c>
      <c r="Q43" s="92">
        <v>8082</v>
      </c>
      <c r="R43" s="80">
        <f>ROUND(P43/Q43,4)</f>
        <v>1</v>
      </c>
      <c r="S43" s="122"/>
      <c r="T43" s="144"/>
      <c r="U43" s="138"/>
      <c r="V43" s="128"/>
      <c r="W43" s="130"/>
      <c r="Y43" s="34">
        <v>1</v>
      </c>
      <c r="Z43" s="89"/>
      <c r="AA43" s="19"/>
      <c r="AB43" s="19"/>
      <c r="AC43" s="99"/>
    </row>
    <row r="44" spans="1:29" ht="25.5" customHeight="1" x14ac:dyDescent="0.25">
      <c r="A44" s="139" t="s">
        <v>23</v>
      </c>
      <c r="B44" s="129" t="s">
        <v>50</v>
      </c>
      <c r="C44" s="129" t="s">
        <v>146</v>
      </c>
      <c r="D44" s="116" t="s">
        <v>61</v>
      </c>
      <c r="E44" s="118" t="s">
        <v>61</v>
      </c>
      <c r="F44" s="118" t="s">
        <v>61</v>
      </c>
      <c r="G44" s="118" t="s">
        <v>61</v>
      </c>
      <c r="H44" s="118" t="s">
        <v>61</v>
      </c>
      <c r="I44" s="118" t="s">
        <v>61</v>
      </c>
      <c r="J44" s="118" t="s">
        <v>61</v>
      </c>
      <c r="K44" s="118" t="s">
        <v>61</v>
      </c>
      <c r="L44" s="118" t="s">
        <v>61</v>
      </c>
      <c r="M44" s="8" t="s">
        <v>149</v>
      </c>
      <c r="N44" s="8" t="s">
        <v>148</v>
      </c>
      <c r="O44" s="8" t="s">
        <v>147</v>
      </c>
      <c r="P44" s="8" t="s">
        <v>149</v>
      </c>
      <c r="Q44" s="8" t="s">
        <v>148</v>
      </c>
      <c r="R44" s="8" t="s">
        <v>147</v>
      </c>
      <c r="S44" s="121" t="s">
        <v>145</v>
      </c>
      <c r="T44" s="143">
        <f>R45</f>
        <v>0.1143</v>
      </c>
      <c r="U44" s="137">
        <v>0</v>
      </c>
      <c r="V44" s="127">
        <v>1</v>
      </c>
      <c r="W44" s="129"/>
      <c r="Y44" s="34"/>
      <c r="AA44" s="19"/>
      <c r="AB44" s="19"/>
    </row>
    <row r="45" spans="1:29" ht="148.5" customHeight="1" x14ac:dyDescent="0.25">
      <c r="A45" s="140"/>
      <c r="B45" s="130"/>
      <c r="C45" s="130"/>
      <c r="D45" s="117"/>
      <c r="E45" s="119"/>
      <c r="F45" s="119"/>
      <c r="G45" s="119"/>
      <c r="H45" s="119"/>
      <c r="I45" s="119"/>
      <c r="J45" s="119"/>
      <c r="K45" s="119"/>
      <c r="L45" s="119"/>
      <c r="M45" s="79" t="s">
        <v>61</v>
      </c>
      <c r="N45" s="79" t="s">
        <v>61</v>
      </c>
      <c r="O45" s="80" t="s">
        <v>61</v>
      </c>
      <c r="P45" s="15">
        <v>4</v>
      </c>
      <c r="Q45" s="15">
        <v>35</v>
      </c>
      <c r="R45" s="7">
        <f>ROUND(P45/Q45,4)</f>
        <v>0.1143</v>
      </c>
      <c r="S45" s="122"/>
      <c r="T45" s="144"/>
      <c r="U45" s="138"/>
      <c r="V45" s="128"/>
      <c r="W45" s="130"/>
      <c r="Y45" s="34">
        <v>1</v>
      </c>
      <c r="AA45" s="19"/>
      <c r="AB45" s="19"/>
      <c r="AC45" s="99"/>
    </row>
    <row r="46" spans="1:29" ht="21.75" customHeight="1" x14ac:dyDescent="0.25">
      <c r="A46" s="139" t="s">
        <v>24</v>
      </c>
      <c r="B46" s="129" t="s">
        <v>51</v>
      </c>
      <c r="C46" s="129" t="s">
        <v>150</v>
      </c>
      <c r="D46" s="116" t="s">
        <v>61</v>
      </c>
      <c r="E46" s="118" t="s">
        <v>61</v>
      </c>
      <c r="F46" s="118" t="s">
        <v>61</v>
      </c>
      <c r="G46" s="118" t="s">
        <v>61</v>
      </c>
      <c r="H46" s="118" t="s">
        <v>61</v>
      </c>
      <c r="I46" s="118" t="s">
        <v>61</v>
      </c>
      <c r="J46" s="118" t="s">
        <v>61</v>
      </c>
      <c r="K46" s="118" t="s">
        <v>61</v>
      </c>
      <c r="L46" s="118" t="s">
        <v>61</v>
      </c>
      <c r="M46" s="8" t="s">
        <v>152</v>
      </c>
      <c r="N46" s="8" t="s">
        <v>153</v>
      </c>
      <c r="O46" s="8" t="s">
        <v>151</v>
      </c>
      <c r="P46" s="8" t="s">
        <v>152</v>
      </c>
      <c r="Q46" s="8" t="s">
        <v>153</v>
      </c>
      <c r="R46" s="8" t="s">
        <v>151</v>
      </c>
      <c r="S46" s="121" t="s">
        <v>145</v>
      </c>
      <c r="T46" s="143">
        <f>R47</f>
        <v>6.4500000000000002E-2</v>
      </c>
      <c r="U46" s="137">
        <v>0</v>
      </c>
      <c r="V46" s="127">
        <v>1</v>
      </c>
      <c r="W46" s="129"/>
      <c r="Y46" s="34"/>
      <c r="AA46" s="19"/>
      <c r="AB46" s="19"/>
    </row>
    <row r="47" spans="1:29" ht="146.25" customHeight="1" x14ac:dyDescent="0.25">
      <c r="A47" s="140"/>
      <c r="B47" s="130"/>
      <c r="C47" s="130"/>
      <c r="D47" s="117"/>
      <c r="E47" s="119"/>
      <c r="F47" s="119"/>
      <c r="G47" s="119"/>
      <c r="H47" s="119"/>
      <c r="I47" s="119"/>
      <c r="J47" s="119"/>
      <c r="K47" s="119"/>
      <c r="L47" s="119"/>
      <c r="M47" s="79" t="s">
        <v>61</v>
      </c>
      <c r="N47" s="79" t="s">
        <v>61</v>
      </c>
      <c r="O47" s="80" t="s">
        <v>61</v>
      </c>
      <c r="P47" s="15">
        <v>2</v>
      </c>
      <c r="Q47" s="15">
        <v>31</v>
      </c>
      <c r="R47" s="7">
        <f>ROUND(P47/Q47,4)</f>
        <v>6.4500000000000002E-2</v>
      </c>
      <c r="S47" s="122"/>
      <c r="T47" s="144"/>
      <c r="U47" s="138"/>
      <c r="V47" s="128"/>
      <c r="W47" s="130"/>
      <c r="Y47" s="34">
        <v>1</v>
      </c>
      <c r="AA47" s="19"/>
      <c r="AB47" s="19"/>
      <c r="AC47" s="99"/>
    </row>
    <row r="48" spans="1:29" ht="26.25" customHeight="1" x14ac:dyDescent="0.25">
      <c r="A48" s="139" t="s">
        <v>25</v>
      </c>
      <c r="B48" s="129" t="s">
        <v>52</v>
      </c>
      <c r="C48" s="129" t="s">
        <v>155</v>
      </c>
      <c r="D48" s="116" t="s">
        <v>61</v>
      </c>
      <c r="E48" s="118" t="s">
        <v>61</v>
      </c>
      <c r="F48" s="118" t="s">
        <v>61</v>
      </c>
      <c r="G48" s="118" t="s">
        <v>61</v>
      </c>
      <c r="H48" s="118" t="s">
        <v>61</v>
      </c>
      <c r="I48" s="118" t="s">
        <v>61</v>
      </c>
      <c r="J48" s="118" t="s">
        <v>61</v>
      </c>
      <c r="K48" s="118" t="s">
        <v>61</v>
      </c>
      <c r="L48" s="118" t="s">
        <v>61</v>
      </c>
      <c r="M48" s="8" t="s">
        <v>157</v>
      </c>
      <c r="N48" s="8" t="s">
        <v>158</v>
      </c>
      <c r="O48" s="8" t="s">
        <v>156</v>
      </c>
      <c r="P48" s="8" t="s">
        <v>157</v>
      </c>
      <c r="Q48" s="8" t="s">
        <v>158</v>
      </c>
      <c r="R48" s="8" t="s">
        <v>156</v>
      </c>
      <c r="S48" s="121" t="s">
        <v>145</v>
      </c>
      <c r="T48" s="143">
        <f>R49</f>
        <v>0</v>
      </c>
      <c r="U48" s="137">
        <v>0</v>
      </c>
      <c r="V48" s="127">
        <v>1</v>
      </c>
      <c r="W48" s="129"/>
      <c r="Y48" s="34"/>
      <c r="AA48" s="19"/>
      <c r="AB48" s="19"/>
    </row>
    <row r="49" spans="1:29" ht="127.5" customHeight="1" x14ac:dyDescent="0.25">
      <c r="A49" s="140"/>
      <c r="B49" s="130"/>
      <c r="C49" s="130"/>
      <c r="D49" s="117"/>
      <c r="E49" s="119"/>
      <c r="F49" s="119"/>
      <c r="G49" s="119"/>
      <c r="H49" s="119"/>
      <c r="I49" s="119"/>
      <c r="J49" s="119"/>
      <c r="K49" s="119"/>
      <c r="L49" s="119"/>
      <c r="M49" s="79" t="s">
        <v>61</v>
      </c>
      <c r="N49" s="79" t="s">
        <v>61</v>
      </c>
      <c r="O49" s="80" t="s">
        <v>61</v>
      </c>
      <c r="P49" s="15">
        <v>0</v>
      </c>
      <c r="Q49" s="15">
        <v>284</v>
      </c>
      <c r="R49" s="7">
        <f>ROUND(P49/Q49,4)</f>
        <v>0</v>
      </c>
      <c r="S49" s="122"/>
      <c r="T49" s="144"/>
      <c r="U49" s="138"/>
      <c r="V49" s="128"/>
      <c r="W49" s="130"/>
      <c r="Y49" s="34">
        <v>1</v>
      </c>
      <c r="AA49" s="19"/>
      <c r="AB49" s="19"/>
      <c r="AC49" s="99"/>
    </row>
    <row r="50" spans="1:29" ht="29.25" customHeight="1" x14ac:dyDescent="0.25">
      <c r="A50" s="139" t="s">
        <v>26</v>
      </c>
      <c r="B50" s="129" t="s">
        <v>53</v>
      </c>
      <c r="C50" s="129" t="s">
        <v>154</v>
      </c>
      <c r="D50" s="116" t="s">
        <v>61</v>
      </c>
      <c r="E50" s="118" t="s">
        <v>61</v>
      </c>
      <c r="F50" s="118" t="s">
        <v>61</v>
      </c>
      <c r="G50" s="118" t="s">
        <v>61</v>
      </c>
      <c r="H50" s="118" t="s">
        <v>61</v>
      </c>
      <c r="I50" s="118" t="s">
        <v>61</v>
      </c>
      <c r="J50" s="118" t="s">
        <v>61</v>
      </c>
      <c r="K50" s="118" t="s">
        <v>61</v>
      </c>
      <c r="L50" s="118" t="s">
        <v>61</v>
      </c>
      <c r="M50" s="8" t="s">
        <v>160</v>
      </c>
      <c r="N50" s="8" t="s">
        <v>161</v>
      </c>
      <c r="O50" s="8" t="s">
        <v>159</v>
      </c>
      <c r="P50" s="8" t="s">
        <v>160</v>
      </c>
      <c r="Q50" s="8" t="s">
        <v>161</v>
      </c>
      <c r="R50" s="8" t="s">
        <v>159</v>
      </c>
      <c r="S50" s="121" t="s">
        <v>145</v>
      </c>
      <c r="T50" s="143">
        <f>R51</f>
        <v>0</v>
      </c>
      <c r="U50" s="137">
        <v>0</v>
      </c>
      <c r="V50" s="127">
        <v>1</v>
      </c>
      <c r="W50" s="129"/>
      <c r="Y50" s="34"/>
      <c r="AA50" s="19"/>
      <c r="AB50" s="19"/>
    </row>
    <row r="51" spans="1:29" ht="139.5" customHeight="1" x14ac:dyDescent="0.25">
      <c r="A51" s="140"/>
      <c r="B51" s="130"/>
      <c r="C51" s="130"/>
      <c r="D51" s="117"/>
      <c r="E51" s="119"/>
      <c r="F51" s="119"/>
      <c r="G51" s="119"/>
      <c r="H51" s="119"/>
      <c r="I51" s="119"/>
      <c r="J51" s="119"/>
      <c r="K51" s="119"/>
      <c r="L51" s="119"/>
      <c r="M51" s="79" t="s">
        <v>61</v>
      </c>
      <c r="N51" s="79" t="s">
        <v>61</v>
      </c>
      <c r="O51" s="80" t="s">
        <v>61</v>
      </c>
      <c r="P51" s="15">
        <v>0</v>
      </c>
      <c r="Q51" s="15">
        <v>8</v>
      </c>
      <c r="R51" s="7">
        <f>ROUND(P51/Q51,4)</f>
        <v>0</v>
      </c>
      <c r="S51" s="122"/>
      <c r="T51" s="144"/>
      <c r="U51" s="138"/>
      <c r="V51" s="128"/>
      <c r="W51" s="130"/>
      <c r="Y51" s="34">
        <v>2</v>
      </c>
      <c r="AA51" s="19"/>
      <c r="AB51" s="19"/>
      <c r="AC51" s="99"/>
    </row>
    <row r="52" spans="1:29" ht="28.5" customHeight="1" x14ac:dyDescent="0.25">
      <c r="A52" s="139" t="s">
        <v>27</v>
      </c>
      <c r="B52" s="129" t="s">
        <v>54</v>
      </c>
      <c r="C52" s="129" t="s">
        <v>162</v>
      </c>
      <c r="D52" s="116" t="s">
        <v>61</v>
      </c>
      <c r="E52" s="118" t="s">
        <v>61</v>
      </c>
      <c r="F52" s="118" t="s">
        <v>61</v>
      </c>
      <c r="G52" s="118" t="s">
        <v>61</v>
      </c>
      <c r="H52" s="118" t="s">
        <v>61</v>
      </c>
      <c r="I52" s="118" t="s">
        <v>61</v>
      </c>
      <c r="J52" s="118" t="s">
        <v>61</v>
      </c>
      <c r="K52" s="118" t="s">
        <v>61</v>
      </c>
      <c r="L52" s="118" t="s">
        <v>61</v>
      </c>
      <c r="M52" s="8" t="s">
        <v>164</v>
      </c>
      <c r="N52" s="8" t="s">
        <v>163</v>
      </c>
      <c r="O52" s="8" t="s">
        <v>165</v>
      </c>
      <c r="P52" s="8" t="s">
        <v>164</v>
      </c>
      <c r="Q52" s="8" t="s">
        <v>163</v>
      </c>
      <c r="R52" s="8" t="s">
        <v>165</v>
      </c>
      <c r="S52" s="121" t="s">
        <v>145</v>
      </c>
      <c r="T52" s="143">
        <f>R53</f>
        <v>0.10680000000000001</v>
      </c>
      <c r="U52" s="137">
        <v>0</v>
      </c>
      <c r="V52" s="127">
        <v>1</v>
      </c>
      <c r="W52" s="129"/>
      <c r="Y52" s="34"/>
      <c r="AA52" s="19"/>
      <c r="AB52" s="19"/>
    </row>
    <row r="53" spans="1:29" ht="174.75" customHeight="1" x14ac:dyDescent="0.25">
      <c r="A53" s="140"/>
      <c r="B53" s="130"/>
      <c r="C53" s="130"/>
      <c r="D53" s="117"/>
      <c r="E53" s="119"/>
      <c r="F53" s="119"/>
      <c r="G53" s="119"/>
      <c r="H53" s="119"/>
      <c r="I53" s="119"/>
      <c r="J53" s="119"/>
      <c r="K53" s="119"/>
      <c r="L53" s="119"/>
      <c r="M53" s="79" t="s">
        <v>61</v>
      </c>
      <c r="N53" s="79" t="s">
        <v>61</v>
      </c>
      <c r="O53" s="80" t="s">
        <v>61</v>
      </c>
      <c r="P53" s="15">
        <v>11</v>
      </c>
      <c r="Q53" s="15">
        <v>103</v>
      </c>
      <c r="R53" s="7">
        <f>ROUND(P53/Q53,4)</f>
        <v>0.10680000000000001</v>
      </c>
      <c r="S53" s="122"/>
      <c r="T53" s="144"/>
      <c r="U53" s="138"/>
      <c r="V53" s="128"/>
      <c r="W53" s="130"/>
      <c r="Y53" s="34">
        <v>1</v>
      </c>
      <c r="AA53" s="19"/>
      <c r="AB53" s="19"/>
      <c r="AC53" s="99"/>
    </row>
    <row r="54" spans="1:29" ht="30.75" customHeight="1" x14ac:dyDescent="0.25">
      <c r="A54" s="139" t="s">
        <v>28</v>
      </c>
      <c r="B54" s="129" t="s">
        <v>55</v>
      </c>
      <c r="C54" s="129" t="s">
        <v>166</v>
      </c>
      <c r="D54" s="11" t="s">
        <v>169</v>
      </c>
      <c r="E54" s="11" t="s">
        <v>167</v>
      </c>
      <c r="F54" s="11" t="s">
        <v>168</v>
      </c>
      <c r="G54" s="11" t="s">
        <v>169</v>
      </c>
      <c r="H54" s="11" t="s">
        <v>167</v>
      </c>
      <c r="I54" s="11" t="s">
        <v>168</v>
      </c>
      <c r="J54" s="11" t="s">
        <v>169</v>
      </c>
      <c r="K54" s="11" t="s">
        <v>167</v>
      </c>
      <c r="L54" s="11" t="s">
        <v>168</v>
      </c>
      <c r="M54" s="11" t="s">
        <v>61</v>
      </c>
      <c r="N54" s="11" t="s">
        <v>61</v>
      </c>
      <c r="O54" s="11" t="s">
        <v>168</v>
      </c>
      <c r="P54" s="11" t="s">
        <v>169</v>
      </c>
      <c r="Q54" s="11" t="s">
        <v>167</v>
      </c>
      <c r="R54" s="11" t="s">
        <v>168</v>
      </c>
      <c r="S54" s="141" t="s">
        <v>270</v>
      </c>
      <c r="T54" s="143">
        <f>R55/O55-1</f>
        <v>-0.11494252873563227</v>
      </c>
      <c r="U54" s="137">
        <v>3</v>
      </c>
      <c r="V54" s="127">
        <v>1</v>
      </c>
      <c r="W54" s="129"/>
      <c r="Y54" s="34"/>
      <c r="Z54" s="90"/>
      <c r="AA54" s="19"/>
      <c r="AB54" s="19"/>
    </row>
    <row r="55" spans="1:29" ht="239.25" customHeight="1" x14ac:dyDescent="0.25">
      <c r="A55" s="140"/>
      <c r="B55" s="130"/>
      <c r="C55" s="130"/>
      <c r="D55" s="53">
        <v>6</v>
      </c>
      <c r="E55" s="53">
        <v>20673</v>
      </c>
      <c r="F55" s="12">
        <f>IFERROR(ROUND(D55/E55*100000,2),0)</f>
        <v>29.02</v>
      </c>
      <c r="G55" s="104">
        <v>6</v>
      </c>
      <c r="H55" s="104">
        <v>20314</v>
      </c>
      <c r="I55" s="12">
        <f>IFERROR(ROUND(G55/H55*100000,2),0)</f>
        <v>29.54</v>
      </c>
      <c r="J55" s="104">
        <v>6</v>
      </c>
      <c r="K55" s="104">
        <v>19878</v>
      </c>
      <c r="L55" s="12">
        <f>IFERROR(ROUND(J55/K55*100000,2),0)</f>
        <v>30.18</v>
      </c>
      <c r="M55" s="4" t="s">
        <v>61</v>
      </c>
      <c r="N55" s="4" t="s">
        <v>61</v>
      </c>
      <c r="O55" s="12">
        <f>(F55+I55+L55)/3</f>
        <v>29.580000000000002</v>
      </c>
      <c r="P55" s="15">
        <v>5</v>
      </c>
      <c r="Q55" s="15">
        <v>19100</v>
      </c>
      <c r="R55" s="12">
        <f>ROUND(P55/Q55*100000,2)</f>
        <v>26.18</v>
      </c>
      <c r="S55" s="142"/>
      <c r="T55" s="144"/>
      <c r="U55" s="138"/>
      <c r="V55" s="128"/>
      <c r="W55" s="130"/>
      <c r="Y55" s="35">
        <v>3</v>
      </c>
      <c r="Z55" s="90"/>
      <c r="AA55" s="19"/>
      <c r="AB55" s="19"/>
    </row>
    <row r="56" spans="1:29" ht="41.25" hidden="1" customHeight="1" x14ac:dyDescent="0.25">
      <c r="A56" s="131" t="s">
        <v>29</v>
      </c>
      <c r="B56" s="133" t="s">
        <v>56</v>
      </c>
      <c r="C56" s="135" t="s">
        <v>173</v>
      </c>
      <c r="D56" s="49"/>
      <c r="E56" s="49"/>
      <c r="F56" s="118" t="s">
        <v>61</v>
      </c>
      <c r="G56" s="42"/>
      <c r="H56" s="42"/>
      <c r="I56" s="118" t="s">
        <v>61</v>
      </c>
      <c r="J56" s="42"/>
      <c r="K56" s="42"/>
      <c r="L56" s="118" t="s">
        <v>61</v>
      </c>
      <c r="M56" s="8" t="s">
        <v>172</v>
      </c>
      <c r="N56" s="8" t="s">
        <v>170</v>
      </c>
      <c r="O56" s="8" t="s">
        <v>171</v>
      </c>
      <c r="P56" s="8" t="s">
        <v>172</v>
      </c>
      <c r="Q56" s="8" t="s">
        <v>170</v>
      </c>
      <c r="R56" s="8" t="s">
        <v>171</v>
      </c>
      <c r="S56" s="121" t="s">
        <v>68</v>
      </c>
      <c r="T56" s="123" t="e">
        <f>R57/O57-1</f>
        <v>#DIV/0!</v>
      </c>
      <c r="U56" s="125"/>
      <c r="V56" s="127">
        <v>0</v>
      </c>
      <c r="W56" s="129"/>
      <c r="Z56" s="88" t="s">
        <v>62</v>
      </c>
      <c r="AA56" s="19"/>
      <c r="AB56" s="19"/>
    </row>
    <row r="57" spans="1:29" ht="65.25" hidden="1" customHeight="1" x14ac:dyDescent="0.25">
      <c r="A57" s="132"/>
      <c r="B57" s="134"/>
      <c r="C57" s="136"/>
      <c r="D57" s="50"/>
      <c r="E57" s="50"/>
      <c r="F57" s="119"/>
      <c r="G57" s="43"/>
      <c r="H57" s="43"/>
      <c r="I57" s="119"/>
      <c r="J57" s="43"/>
      <c r="K57" s="43"/>
      <c r="L57" s="119"/>
      <c r="M57" s="5"/>
      <c r="N57" s="5"/>
      <c r="O57" s="10" t="e">
        <f>ROUND(M57/N57,4)</f>
        <v>#DIV/0!</v>
      </c>
      <c r="P57" s="5"/>
      <c r="Q57" s="5"/>
      <c r="R57" s="10" t="e">
        <f>ROUND(P57/Q57,4)</f>
        <v>#DIV/0!</v>
      </c>
      <c r="S57" s="122"/>
      <c r="T57" s="124"/>
      <c r="U57" s="126"/>
      <c r="V57" s="128"/>
      <c r="W57" s="130"/>
      <c r="Z57" s="87"/>
      <c r="AA57" s="19"/>
      <c r="AB57" s="19"/>
    </row>
    <row r="58" spans="1:29" ht="24.75" hidden="1" customHeight="1" x14ac:dyDescent="0.25">
      <c r="A58" s="131" t="s">
        <v>30</v>
      </c>
      <c r="B58" s="133" t="s">
        <v>57</v>
      </c>
      <c r="C58" s="135" t="s">
        <v>176</v>
      </c>
      <c r="D58" s="49"/>
      <c r="E58" s="49"/>
      <c r="F58" s="118" t="s">
        <v>61</v>
      </c>
      <c r="G58" s="42"/>
      <c r="H58" s="42"/>
      <c r="I58" s="118" t="s">
        <v>61</v>
      </c>
      <c r="J58" s="42"/>
      <c r="K58" s="42"/>
      <c r="L58" s="118" t="s">
        <v>61</v>
      </c>
      <c r="M58" s="8" t="s">
        <v>175</v>
      </c>
      <c r="N58" s="8" t="s">
        <v>177</v>
      </c>
      <c r="O58" s="8" t="s">
        <v>174</v>
      </c>
      <c r="P58" s="8" t="s">
        <v>175</v>
      </c>
      <c r="Q58" s="8" t="s">
        <v>177</v>
      </c>
      <c r="R58" s="8" t="s">
        <v>174</v>
      </c>
      <c r="S58" s="121" t="s">
        <v>178</v>
      </c>
      <c r="T58" s="123" t="e">
        <f>R59</f>
        <v>#DIV/0!</v>
      </c>
      <c r="U58" s="125"/>
      <c r="V58" s="127">
        <v>0</v>
      </c>
      <c r="W58" s="129"/>
      <c r="Z58" s="88" t="s">
        <v>62</v>
      </c>
      <c r="AA58" s="19"/>
      <c r="AB58" s="19"/>
    </row>
    <row r="59" spans="1:29" ht="108" hidden="1" customHeight="1" x14ac:dyDescent="0.25">
      <c r="A59" s="132"/>
      <c r="B59" s="134"/>
      <c r="C59" s="136"/>
      <c r="D59" s="50"/>
      <c r="E59" s="50"/>
      <c r="F59" s="119"/>
      <c r="G59" s="43"/>
      <c r="H59" s="43"/>
      <c r="I59" s="119"/>
      <c r="J59" s="43"/>
      <c r="K59" s="43"/>
      <c r="L59" s="119"/>
      <c r="M59" s="5"/>
      <c r="N59" s="5"/>
      <c r="O59" s="10" t="e">
        <f>ROUND(M59/N59,4)</f>
        <v>#DIV/0!</v>
      </c>
      <c r="P59" s="5"/>
      <c r="Q59" s="5"/>
      <c r="R59" s="10" t="e">
        <f>ROUND(P59/Q59,4)</f>
        <v>#DIV/0!</v>
      </c>
      <c r="S59" s="122"/>
      <c r="T59" s="124"/>
      <c r="U59" s="126"/>
      <c r="V59" s="128"/>
      <c r="W59" s="130"/>
      <c r="Z59" s="89"/>
      <c r="AA59" s="19"/>
      <c r="AB59" s="19"/>
    </row>
    <row r="60" spans="1:29" ht="25.5" hidden="1" customHeight="1" x14ac:dyDescent="0.25">
      <c r="A60" s="139" t="s">
        <v>31</v>
      </c>
      <c r="B60" s="129" t="s">
        <v>58</v>
      </c>
      <c r="C60" s="129" t="s">
        <v>180</v>
      </c>
      <c r="D60" s="40"/>
      <c r="E60" s="40"/>
      <c r="F60" s="118" t="s">
        <v>61</v>
      </c>
      <c r="G60" s="42"/>
      <c r="H60" s="42"/>
      <c r="I60" s="118" t="s">
        <v>61</v>
      </c>
      <c r="J60" s="42"/>
      <c r="K60" s="42"/>
      <c r="L60" s="118" t="s">
        <v>61</v>
      </c>
      <c r="M60" s="8" t="s">
        <v>182</v>
      </c>
      <c r="N60" s="8" t="s">
        <v>183</v>
      </c>
      <c r="O60" s="8" t="s">
        <v>181</v>
      </c>
      <c r="P60" s="8" t="s">
        <v>182</v>
      </c>
      <c r="Q60" s="8" t="s">
        <v>183</v>
      </c>
      <c r="R60" s="8" t="s">
        <v>181</v>
      </c>
      <c r="S60" s="121" t="s">
        <v>68</v>
      </c>
      <c r="T60" s="123" t="e">
        <f>R61/O61-1</f>
        <v>#DIV/0!</v>
      </c>
      <c r="U60" s="125"/>
      <c r="V60" s="127">
        <v>0</v>
      </c>
      <c r="W60" s="129"/>
      <c r="Z60" s="87"/>
      <c r="AA60" s="19"/>
      <c r="AB60" s="19"/>
    </row>
    <row r="61" spans="1:29" ht="142.5" hidden="1" customHeight="1" x14ac:dyDescent="0.25">
      <c r="A61" s="140"/>
      <c r="B61" s="130"/>
      <c r="C61" s="130"/>
      <c r="D61" s="41"/>
      <c r="E61" s="41"/>
      <c r="F61" s="119"/>
      <c r="G61" s="43"/>
      <c r="H61" s="43"/>
      <c r="I61" s="119"/>
      <c r="J61" s="43"/>
      <c r="K61" s="43"/>
      <c r="L61" s="119"/>
      <c r="M61" s="15"/>
      <c r="N61" s="15"/>
      <c r="O61" s="12" t="e">
        <f>ROUND(M61/N61*100000,2)</f>
        <v>#DIV/0!</v>
      </c>
      <c r="P61" s="15"/>
      <c r="Q61" s="15"/>
      <c r="R61" s="12" t="e">
        <f>ROUND(P61/Q61*100000,2)</f>
        <v>#DIV/0!</v>
      </c>
      <c r="S61" s="122"/>
      <c r="T61" s="124"/>
      <c r="U61" s="126"/>
      <c r="V61" s="128"/>
      <c r="W61" s="130"/>
      <c r="Z61" s="87"/>
      <c r="AA61" s="19"/>
      <c r="AB61" s="19"/>
    </row>
    <row r="62" spans="1:29" ht="21" hidden="1" customHeight="1" x14ac:dyDescent="0.25">
      <c r="A62" s="139" t="s">
        <v>32</v>
      </c>
      <c r="B62" s="129" t="s">
        <v>59</v>
      </c>
      <c r="C62" s="129" t="s">
        <v>184</v>
      </c>
      <c r="D62" s="40"/>
      <c r="E62" s="40"/>
      <c r="F62" s="118" t="s">
        <v>61</v>
      </c>
      <c r="G62" s="42"/>
      <c r="H62" s="42"/>
      <c r="I62" s="118" t="s">
        <v>61</v>
      </c>
      <c r="J62" s="42"/>
      <c r="K62" s="42"/>
      <c r="L62" s="118" t="s">
        <v>61</v>
      </c>
      <c r="M62" s="8" t="s">
        <v>186</v>
      </c>
      <c r="N62" s="8" t="s">
        <v>185</v>
      </c>
      <c r="O62" s="8" t="s">
        <v>187</v>
      </c>
      <c r="P62" s="8" t="s">
        <v>186</v>
      </c>
      <c r="Q62" s="8" t="s">
        <v>185</v>
      </c>
      <c r="R62" s="8" t="s">
        <v>187</v>
      </c>
      <c r="S62" s="121" t="s">
        <v>68</v>
      </c>
      <c r="T62" s="123" t="e">
        <f>R63/O63-1</f>
        <v>#DIV/0!</v>
      </c>
      <c r="U62" s="125"/>
      <c r="V62" s="127">
        <v>0</v>
      </c>
      <c r="W62" s="129"/>
      <c r="Z62" s="87"/>
      <c r="AA62" s="19"/>
      <c r="AB62" s="19"/>
    </row>
    <row r="63" spans="1:29" ht="145.5" hidden="1" customHeight="1" x14ac:dyDescent="0.25">
      <c r="A63" s="140"/>
      <c r="B63" s="130"/>
      <c r="C63" s="130"/>
      <c r="D63" s="41"/>
      <c r="E63" s="41"/>
      <c r="F63" s="119"/>
      <c r="G63" s="43"/>
      <c r="H63" s="43"/>
      <c r="I63" s="119"/>
      <c r="J63" s="43"/>
      <c r="K63" s="43"/>
      <c r="L63" s="119"/>
      <c r="M63" s="15"/>
      <c r="N63" s="15"/>
      <c r="O63" s="12" t="e">
        <f>ROUND(M63/N63*100000,2)</f>
        <v>#DIV/0!</v>
      </c>
      <c r="P63" s="15"/>
      <c r="Q63" s="15"/>
      <c r="R63" s="12" t="e">
        <f>ROUND(P63/Q63*100000,2)</f>
        <v>#DIV/0!</v>
      </c>
      <c r="S63" s="122"/>
      <c r="T63" s="124"/>
      <c r="U63" s="126"/>
      <c r="V63" s="128"/>
      <c r="W63" s="130"/>
      <c r="Z63" s="87"/>
      <c r="AA63" s="19"/>
      <c r="AB63" s="19"/>
    </row>
    <row r="64" spans="1:29" ht="27" hidden="1" customHeight="1" x14ac:dyDescent="0.25">
      <c r="A64" s="131" t="s">
        <v>33</v>
      </c>
      <c r="B64" s="133" t="s">
        <v>60</v>
      </c>
      <c r="C64" s="135" t="s">
        <v>188</v>
      </c>
      <c r="D64" s="49"/>
      <c r="E64" s="49"/>
      <c r="F64" s="118" t="s">
        <v>61</v>
      </c>
      <c r="G64" s="42"/>
      <c r="H64" s="42"/>
      <c r="I64" s="118" t="s">
        <v>61</v>
      </c>
      <c r="J64" s="42"/>
      <c r="K64" s="42"/>
      <c r="L64" s="118" t="s">
        <v>61</v>
      </c>
      <c r="M64" s="8" t="s">
        <v>190</v>
      </c>
      <c r="N64" s="8" t="s">
        <v>189</v>
      </c>
      <c r="O64" s="8" t="s">
        <v>191</v>
      </c>
      <c r="P64" s="8" t="s">
        <v>190</v>
      </c>
      <c r="Q64" s="8" t="s">
        <v>189</v>
      </c>
      <c r="R64" s="8" t="s">
        <v>191</v>
      </c>
      <c r="S64" s="121" t="s">
        <v>179</v>
      </c>
      <c r="T64" s="123" t="e">
        <f>R65</f>
        <v>#DIV/0!</v>
      </c>
      <c r="U64" s="125"/>
      <c r="V64" s="127">
        <v>0</v>
      </c>
      <c r="W64" s="129"/>
      <c r="Z64" s="88" t="s">
        <v>62</v>
      </c>
      <c r="AA64" s="19"/>
      <c r="AB64" s="19"/>
    </row>
    <row r="65" spans="1:29" ht="136.5" hidden="1" customHeight="1" x14ac:dyDescent="0.25">
      <c r="A65" s="132"/>
      <c r="B65" s="134"/>
      <c r="C65" s="136"/>
      <c r="D65" s="50"/>
      <c r="E65" s="50"/>
      <c r="F65" s="119"/>
      <c r="G65" s="43"/>
      <c r="H65" s="43"/>
      <c r="I65" s="119"/>
      <c r="J65" s="43"/>
      <c r="K65" s="43"/>
      <c r="L65" s="119"/>
      <c r="M65" s="5"/>
      <c r="N65" s="5"/>
      <c r="O65" s="10" t="e">
        <f>ROUND(M65/N65,4)</f>
        <v>#DIV/0!</v>
      </c>
      <c r="P65" s="5"/>
      <c r="Q65" s="5"/>
      <c r="R65" s="10" t="e">
        <f>ROUND(P65/Q65,4)</f>
        <v>#DIV/0!</v>
      </c>
      <c r="S65" s="122"/>
      <c r="T65" s="124"/>
      <c r="U65" s="126"/>
      <c r="V65" s="128"/>
      <c r="W65" s="130"/>
      <c r="Z65" s="89"/>
      <c r="AA65" s="19"/>
      <c r="AB65" s="19"/>
    </row>
    <row r="67" spans="1:29" s="9" customFormat="1" x14ac:dyDescent="0.25">
      <c r="A67" s="20"/>
      <c r="B67" s="20" t="s">
        <v>194</v>
      </c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0"/>
      <c r="Q67" s="20"/>
      <c r="R67" s="20"/>
      <c r="S67" s="20"/>
      <c r="T67" s="20"/>
      <c r="U67" s="52">
        <f>SUM(U42:U66)</f>
        <v>4</v>
      </c>
      <c r="V67" s="20"/>
      <c r="W67" s="20"/>
      <c r="Y67" s="36">
        <f>SUM(Y43:Y66)</f>
        <v>10</v>
      </c>
      <c r="Z67" s="91"/>
      <c r="AC67" s="102"/>
    </row>
    <row r="70" spans="1:29" x14ac:dyDescent="0.25">
      <c r="S70" s="23" t="s">
        <v>198</v>
      </c>
      <c r="T70" s="23" t="s">
        <v>197</v>
      </c>
      <c r="U70" s="112">
        <f>COUNT(U42:U55)-COUNTIFS(U42:U55,0)</f>
        <v>2</v>
      </c>
      <c r="V70" s="2">
        <v>7</v>
      </c>
      <c r="W70" s="113">
        <f>U70/V70</f>
        <v>0.2857142857142857</v>
      </c>
    </row>
    <row r="71" spans="1:29" x14ac:dyDescent="0.25">
      <c r="S71" s="108" t="s">
        <v>198</v>
      </c>
      <c r="T71" s="108" t="s">
        <v>196</v>
      </c>
      <c r="U71" s="109">
        <f>U67</f>
        <v>4</v>
      </c>
      <c r="V71" s="13">
        <v>10</v>
      </c>
      <c r="W71" s="24">
        <f>U71/V71</f>
        <v>0.4</v>
      </c>
    </row>
  </sheetData>
  <mergeCells count="348">
    <mergeCell ref="B2:X2"/>
    <mergeCell ref="B3:X3"/>
    <mergeCell ref="A5:B8"/>
    <mergeCell ref="S6:T7"/>
    <mergeCell ref="U6:U8"/>
    <mergeCell ref="V6:V8"/>
    <mergeCell ref="W6:W8"/>
    <mergeCell ref="D5:W5"/>
    <mergeCell ref="D6:R6"/>
    <mergeCell ref="A12:A13"/>
    <mergeCell ref="B12:B13"/>
    <mergeCell ref="C12:C13"/>
    <mergeCell ref="F12:F13"/>
    <mergeCell ref="I12:I13"/>
    <mergeCell ref="M7:O7"/>
    <mergeCell ref="P7:R7"/>
    <mergeCell ref="A10:A11"/>
    <mergeCell ref="B10:B11"/>
    <mergeCell ref="C10:C11"/>
    <mergeCell ref="F10:F11"/>
    <mergeCell ref="I10:I11"/>
    <mergeCell ref="L10:L11"/>
    <mergeCell ref="L12:L13"/>
    <mergeCell ref="D7:L7"/>
    <mergeCell ref="S12:S13"/>
    <mergeCell ref="T12:T13"/>
    <mergeCell ref="U12:U13"/>
    <mergeCell ref="V12:V13"/>
    <mergeCell ref="W12:W13"/>
    <mergeCell ref="S10:S11"/>
    <mergeCell ref="T10:T11"/>
    <mergeCell ref="U10:U11"/>
    <mergeCell ref="V10:V11"/>
    <mergeCell ref="W10:W11"/>
    <mergeCell ref="A16:A17"/>
    <mergeCell ref="B16:B17"/>
    <mergeCell ref="C16:C17"/>
    <mergeCell ref="F16:F17"/>
    <mergeCell ref="I16:I17"/>
    <mergeCell ref="A14:A15"/>
    <mergeCell ref="B14:B15"/>
    <mergeCell ref="C14:C15"/>
    <mergeCell ref="F14:F15"/>
    <mergeCell ref="I14:I15"/>
    <mergeCell ref="L16:L17"/>
    <mergeCell ref="S16:S17"/>
    <mergeCell ref="T16:T17"/>
    <mergeCell ref="U16:U17"/>
    <mergeCell ref="V16:V17"/>
    <mergeCell ref="W16:W17"/>
    <mergeCell ref="S14:S15"/>
    <mergeCell ref="T14:T15"/>
    <mergeCell ref="U14:U15"/>
    <mergeCell ref="V14:V15"/>
    <mergeCell ref="W14:W15"/>
    <mergeCell ref="L14:L15"/>
    <mergeCell ref="A20:A21"/>
    <mergeCell ref="B20:B21"/>
    <mergeCell ref="C20:C21"/>
    <mergeCell ref="F20:F21"/>
    <mergeCell ref="I20:I21"/>
    <mergeCell ref="A18:A19"/>
    <mergeCell ref="B18:B19"/>
    <mergeCell ref="C18:C19"/>
    <mergeCell ref="F18:F19"/>
    <mergeCell ref="I18:I19"/>
    <mergeCell ref="L20:L21"/>
    <mergeCell ref="S20:S21"/>
    <mergeCell ref="T20:T21"/>
    <mergeCell ref="U20:U21"/>
    <mergeCell ref="V20:V21"/>
    <mergeCell ref="W20:W21"/>
    <mergeCell ref="S18:S19"/>
    <mergeCell ref="T18:T19"/>
    <mergeCell ref="U18:U19"/>
    <mergeCell ref="V18:V19"/>
    <mergeCell ref="W18:W19"/>
    <mergeCell ref="L18:L19"/>
    <mergeCell ref="A24:A25"/>
    <mergeCell ref="B24:B25"/>
    <mergeCell ref="C24:C25"/>
    <mergeCell ref="F24:F25"/>
    <mergeCell ref="I24:I25"/>
    <mergeCell ref="A22:A23"/>
    <mergeCell ref="B22:B23"/>
    <mergeCell ref="C22:C23"/>
    <mergeCell ref="F22:F23"/>
    <mergeCell ref="I22:I23"/>
    <mergeCell ref="L24:L25"/>
    <mergeCell ref="S24:S25"/>
    <mergeCell ref="T24:T25"/>
    <mergeCell ref="U24:U25"/>
    <mergeCell ref="V24:V25"/>
    <mergeCell ref="W24:W25"/>
    <mergeCell ref="S22:S23"/>
    <mergeCell ref="T22:T23"/>
    <mergeCell ref="U22:U23"/>
    <mergeCell ref="V22:V23"/>
    <mergeCell ref="W22:W23"/>
    <mergeCell ref="L22:L23"/>
    <mergeCell ref="A28:A29"/>
    <mergeCell ref="B28:B29"/>
    <mergeCell ref="C28:C29"/>
    <mergeCell ref="F28:F29"/>
    <mergeCell ref="I28:I29"/>
    <mergeCell ref="A26:A27"/>
    <mergeCell ref="B26:B27"/>
    <mergeCell ref="C26:C27"/>
    <mergeCell ref="F26:F27"/>
    <mergeCell ref="I26:I27"/>
    <mergeCell ref="L28:L29"/>
    <mergeCell ref="S28:S29"/>
    <mergeCell ref="T28:T29"/>
    <mergeCell ref="U28:U29"/>
    <mergeCell ref="V28:V29"/>
    <mergeCell ref="W28:W29"/>
    <mergeCell ref="S26:S27"/>
    <mergeCell ref="T26:T27"/>
    <mergeCell ref="U26:U27"/>
    <mergeCell ref="V26:V27"/>
    <mergeCell ref="W26:W27"/>
    <mergeCell ref="L26:L27"/>
    <mergeCell ref="A32:A33"/>
    <mergeCell ref="B32:B33"/>
    <mergeCell ref="C32:C33"/>
    <mergeCell ref="F32:F33"/>
    <mergeCell ref="I32:I33"/>
    <mergeCell ref="A30:A31"/>
    <mergeCell ref="B30:B31"/>
    <mergeCell ref="C30:C31"/>
    <mergeCell ref="F30:F31"/>
    <mergeCell ref="I30:I31"/>
    <mergeCell ref="L32:L33"/>
    <mergeCell ref="S32:S33"/>
    <mergeCell ref="T32:T33"/>
    <mergeCell ref="U32:U33"/>
    <mergeCell ref="V32:V33"/>
    <mergeCell ref="W32:W33"/>
    <mergeCell ref="S30:S31"/>
    <mergeCell ref="T30:T31"/>
    <mergeCell ref="U30:U31"/>
    <mergeCell ref="V30:V31"/>
    <mergeCell ref="W30:W31"/>
    <mergeCell ref="L30:L31"/>
    <mergeCell ref="A36:A37"/>
    <mergeCell ref="B36:B37"/>
    <mergeCell ref="C36:C37"/>
    <mergeCell ref="F36:F37"/>
    <mergeCell ref="I36:I37"/>
    <mergeCell ref="A34:A35"/>
    <mergeCell ref="B34:B35"/>
    <mergeCell ref="C34:C35"/>
    <mergeCell ref="F34:F35"/>
    <mergeCell ref="I34:I35"/>
    <mergeCell ref="L36:L37"/>
    <mergeCell ref="S36:S37"/>
    <mergeCell ref="T36:T37"/>
    <mergeCell ref="U36:U37"/>
    <mergeCell ref="V36:V37"/>
    <mergeCell ref="W36:W37"/>
    <mergeCell ref="S34:S35"/>
    <mergeCell ref="T34:T35"/>
    <mergeCell ref="U34:U35"/>
    <mergeCell ref="V34:V35"/>
    <mergeCell ref="W34:W35"/>
    <mergeCell ref="L34:L35"/>
    <mergeCell ref="V38:V39"/>
    <mergeCell ref="W38:W39"/>
    <mergeCell ref="A40:A41"/>
    <mergeCell ref="B40:B41"/>
    <mergeCell ref="C40:C41"/>
    <mergeCell ref="S40:S41"/>
    <mergeCell ref="T40:T41"/>
    <mergeCell ref="U40:U41"/>
    <mergeCell ref="V40:V41"/>
    <mergeCell ref="W40:W41"/>
    <mergeCell ref="A38:A39"/>
    <mergeCell ref="B38:B39"/>
    <mergeCell ref="C38:C39"/>
    <mergeCell ref="S38:S39"/>
    <mergeCell ref="T38:T39"/>
    <mergeCell ref="U38:U39"/>
    <mergeCell ref="A44:A45"/>
    <mergeCell ref="B44:B45"/>
    <mergeCell ref="C44:C45"/>
    <mergeCell ref="F44:F45"/>
    <mergeCell ref="I44:I45"/>
    <mergeCell ref="A42:A43"/>
    <mergeCell ref="B42:B43"/>
    <mergeCell ref="C42:C43"/>
    <mergeCell ref="F42:F43"/>
    <mergeCell ref="I42:I43"/>
    <mergeCell ref="D42:D43"/>
    <mergeCell ref="E42:E43"/>
    <mergeCell ref="G42:G43"/>
    <mergeCell ref="H42:H43"/>
    <mergeCell ref="U44:U45"/>
    <mergeCell ref="V44:V45"/>
    <mergeCell ref="W44:W45"/>
    <mergeCell ref="S42:S43"/>
    <mergeCell ref="T42:T43"/>
    <mergeCell ref="U42:U43"/>
    <mergeCell ref="V42:V43"/>
    <mergeCell ref="W42:W43"/>
    <mergeCell ref="L42:L43"/>
    <mergeCell ref="A48:A49"/>
    <mergeCell ref="B48:B49"/>
    <mergeCell ref="C48:C49"/>
    <mergeCell ref="F48:F49"/>
    <mergeCell ref="I48:I49"/>
    <mergeCell ref="A46:A47"/>
    <mergeCell ref="B46:B47"/>
    <mergeCell ref="C46:C47"/>
    <mergeCell ref="F46:F47"/>
    <mergeCell ref="I46:I47"/>
    <mergeCell ref="D48:D49"/>
    <mergeCell ref="E48:E49"/>
    <mergeCell ref="G48:G49"/>
    <mergeCell ref="H48:H49"/>
    <mergeCell ref="A52:A53"/>
    <mergeCell ref="B52:B53"/>
    <mergeCell ref="C52:C53"/>
    <mergeCell ref="F52:F53"/>
    <mergeCell ref="I52:I53"/>
    <mergeCell ref="A50:A51"/>
    <mergeCell ref="B50:B51"/>
    <mergeCell ref="C50:C51"/>
    <mergeCell ref="F50:F51"/>
    <mergeCell ref="I50:I51"/>
    <mergeCell ref="D52:D53"/>
    <mergeCell ref="E52:E53"/>
    <mergeCell ref="G52:G53"/>
    <mergeCell ref="H52:H53"/>
    <mergeCell ref="V56:V57"/>
    <mergeCell ref="W56:W57"/>
    <mergeCell ref="L52:L53"/>
    <mergeCell ref="S52:S53"/>
    <mergeCell ref="T52:T53"/>
    <mergeCell ref="U52:U53"/>
    <mergeCell ref="V52:V53"/>
    <mergeCell ref="W52:W53"/>
    <mergeCell ref="S50:S51"/>
    <mergeCell ref="T50:T51"/>
    <mergeCell ref="U50:U51"/>
    <mergeCell ref="V50:V51"/>
    <mergeCell ref="W50:W51"/>
    <mergeCell ref="L50:L51"/>
    <mergeCell ref="A62:A63"/>
    <mergeCell ref="B62:B63"/>
    <mergeCell ref="C62:C63"/>
    <mergeCell ref="F62:F63"/>
    <mergeCell ref="I62:I63"/>
    <mergeCell ref="L62:L63"/>
    <mergeCell ref="S62:S63"/>
    <mergeCell ref="V54:V55"/>
    <mergeCell ref="W54:W55"/>
    <mergeCell ref="A56:A57"/>
    <mergeCell ref="B56:B57"/>
    <mergeCell ref="C56:C57"/>
    <mergeCell ref="F56:F57"/>
    <mergeCell ref="I56:I57"/>
    <mergeCell ref="L56:L57"/>
    <mergeCell ref="S56:S57"/>
    <mergeCell ref="T56:T57"/>
    <mergeCell ref="A54:A55"/>
    <mergeCell ref="B54:B55"/>
    <mergeCell ref="C54:C55"/>
    <mergeCell ref="S54:S55"/>
    <mergeCell ref="T54:T55"/>
    <mergeCell ref="U54:U55"/>
    <mergeCell ref="U56:U57"/>
    <mergeCell ref="T58:T59"/>
    <mergeCell ref="U58:U59"/>
    <mergeCell ref="V58:V59"/>
    <mergeCell ref="W58:W59"/>
    <mergeCell ref="A60:A61"/>
    <mergeCell ref="B60:B61"/>
    <mergeCell ref="C60:C61"/>
    <mergeCell ref="F60:F61"/>
    <mergeCell ref="I60:I61"/>
    <mergeCell ref="L60:L61"/>
    <mergeCell ref="A58:A59"/>
    <mergeCell ref="B58:B59"/>
    <mergeCell ref="C58:C59"/>
    <mergeCell ref="F58:F59"/>
    <mergeCell ref="I58:I59"/>
    <mergeCell ref="L58:L59"/>
    <mergeCell ref="S58:S59"/>
    <mergeCell ref="T62:T63"/>
    <mergeCell ref="U62:U63"/>
    <mergeCell ref="V62:V63"/>
    <mergeCell ref="W62:W63"/>
    <mergeCell ref="S60:S61"/>
    <mergeCell ref="T60:T61"/>
    <mergeCell ref="U60:U61"/>
    <mergeCell ref="V60:V61"/>
    <mergeCell ref="W60:W61"/>
    <mergeCell ref="S64:S65"/>
    <mergeCell ref="T64:T65"/>
    <mergeCell ref="U64:U65"/>
    <mergeCell ref="V64:V65"/>
    <mergeCell ref="W64:W65"/>
    <mergeCell ref="A64:A65"/>
    <mergeCell ref="B64:B65"/>
    <mergeCell ref="C64:C65"/>
    <mergeCell ref="F64:F65"/>
    <mergeCell ref="I64:I65"/>
    <mergeCell ref="L64:L65"/>
    <mergeCell ref="J52:J53"/>
    <mergeCell ref="K52:K53"/>
    <mergeCell ref="J42:J43"/>
    <mergeCell ref="K42:K43"/>
    <mergeCell ref="D44:D45"/>
    <mergeCell ref="E44:E45"/>
    <mergeCell ref="G44:G45"/>
    <mergeCell ref="H44:H45"/>
    <mergeCell ref="J44:J45"/>
    <mergeCell ref="K44:K45"/>
    <mergeCell ref="D46:D47"/>
    <mergeCell ref="E46:E47"/>
    <mergeCell ref="G46:G47"/>
    <mergeCell ref="H46:H47"/>
    <mergeCell ref="J46:J47"/>
    <mergeCell ref="K46:K47"/>
    <mergeCell ref="V1:W1"/>
    <mergeCell ref="J48:J49"/>
    <mergeCell ref="K48:K49"/>
    <mergeCell ref="D50:D51"/>
    <mergeCell ref="E50:E51"/>
    <mergeCell ref="G50:G51"/>
    <mergeCell ref="H50:H51"/>
    <mergeCell ref="J50:J51"/>
    <mergeCell ref="K50:K51"/>
    <mergeCell ref="L48:L49"/>
    <mergeCell ref="S48:S49"/>
    <mergeCell ref="T48:T49"/>
    <mergeCell ref="U48:U49"/>
    <mergeCell ref="V48:V49"/>
    <mergeCell ref="W48:W49"/>
    <mergeCell ref="S46:S47"/>
    <mergeCell ref="T46:T47"/>
    <mergeCell ref="U46:U47"/>
    <mergeCell ref="V46:V47"/>
    <mergeCell ref="W46:W47"/>
    <mergeCell ref="L46:L47"/>
    <mergeCell ref="L44:L45"/>
    <mergeCell ref="S44:S45"/>
    <mergeCell ref="T44:T45"/>
  </mergeCells>
  <printOptions horizontalCentered="1"/>
  <pageMargins left="0.23622047244094491" right="0.23622047244094491" top="0.74803149606299213" bottom="0.35433070866141736" header="0.31496062992125984" footer="0.31496062992125984"/>
  <pageSetup paperSize="9" scale="47" orientation="landscape" r:id="rId1"/>
  <headerFooter alignWithMargins="0"/>
  <rowBreaks count="1" manualBreakCount="1">
    <brk id="51" max="22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E70"/>
  <sheetViews>
    <sheetView showGridLines="0" tabSelected="1" view="pageBreakPreview" zoomScale="80" zoomScaleNormal="100" zoomScaleSheetLayoutView="80" workbookViewId="0">
      <pane xSplit="3" ySplit="9" topLeftCell="D39" activePane="bottomRight" state="frozen"/>
      <selection pane="topRight" activeCell="D1" sqref="D1"/>
      <selection pane="bottomLeft" activeCell="A10" sqref="A10"/>
      <selection pane="bottomRight" activeCell="S38" sqref="S38:S41"/>
    </sheetView>
  </sheetViews>
  <sheetFormatPr defaultColWidth="8.85546875" defaultRowHeight="15.75" x14ac:dyDescent="0.25"/>
  <cols>
    <col min="1" max="1" width="6.28515625" style="9" customWidth="1"/>
    <col min="2" max="2" width="22" customWidth="1"/>
    <col min="3" max="3" width="46.85546875" customWidth="1"/>
    <col min="4" max="5" width="13" customWidth="1"/>
    <col min="6" max="12" width="11.85546875" customWidth="1"/>
    <col min="13" max="18" width="11" customWidth="1"/>
    <col min="19" max="19" width="13.5703125" style="2" customWidth="1"/>
    <col min="20" max="20" width="13.28515625" customWidth="1"/>
    <col min="21" max="21" width="9.42578125" style="54" customWidth="1"/>
    <col min="22" max="22" width="11" customWidth="1"/>
    <col min="23" max="23" width="14.42578125" customWidth="1"/>
    <col min="24" max="24" width="0.140625" hidden="1" customWidth="1"/>
    <col min="25" max="25" width="18.140625" style="38" customWidth="1"/>
    <col min="26" max="26" width="18.140625" style="84" customWidth="1"/>
    <col min="27" max="27" width="10.85546875" customWidth="1"/>
    <col min="28" max="28" width="11.140625" customWidth="1"/>
  </cols>
  <sheetData>
    <row r="1" spans="1:31" ht="26.25" customHeight="1" x14ac:dyDescent="0.25">
      <c r="T1" s="68"/>
      <c r="U1" s="69"/>
      <c r="V1" s="120" t="s">
        <v>238</v>
      </c>
      <c r="W1" s="120"/>
    </row>
    <row r="2" spans="1:31" ht="42.75" customHeight="1" x14ac:dyDescent="0.25">
      <c r="B2" s="160" t="s">
        <v>261</v>
      </c>
      <c r="C2" s="160"/>
      <c r="D2" s="160"/>
      <c r="E2" s="160"/>
      <c r="F2" s="160" t="s">
        <v>0</v>
      </c>
      <c r="G2" s="160"/>
      <c r="H2" s="160"/>
      <c r="I2" s="160" t="s">
        <v>0</v>
      </c>
      <c r="J2" s="160"/>
      <c r="K2" s="160"/>
      <c r="L2" s="160" t="s">
        <v>0</v>
      </c>
      <c r="M2" s="160"/>
      <c r="N2" s="160"/>
      <c r="O2" s="160" t="s">
        <v>0</v>
      </c>
      <c r="P2" s="160"/>
      <c r="Q2" s="160"/>
      <c r="R2" s="160"/>
      <c r="S2" s="160" t="s">
        <v>0</v>
      </c>
      <c r="T2" s="160"/>
      <c r="U2" s="160"/>
      <c r="V2" s="160" t="s">
        <v>0</v>
      </c>
      <c r="W2" s="160" t="s">
        <v>0</v>
      </c>
      <c r="X2" s="160" t="s">
        <v>0</v>
      </c>
    </row>
    <row r="3" spans="1:31" ht="27.75" customHeight="1" x14ac:dyDescent="0.25">
      <c r="B3" s="161" t="s">
        <v>241</v>
      </c>
      <c r="C3" s="161"/>
      <c r="D3" s="161"/>
      <c r="E3" s="161"/>
      <c r="F3" s="161" t="s">
        <v>1</v>
      </c>
      <c r="G3" s="161"/>
      <c r="H3" s="161"/>
      <c r="I3" s="161" t="s">
        <v>1</v>
      </c>
      <c r="J3" s="161"/>
      <c r="K3" s="161"/>
      <c r="L3" s="161" t="s">
        <v>1</v>
      </c>
      <c r="M3" s="161"/>
      <c r="N3" s="161"/>
      <c r="O3" s="161" t="s">
        <v>1</v>
      </c>
      <c r="P3" s="161"/>
      <c r="Q3" s="161"/>
      <c r="R3" s="161"/>
      <c r="S3" s="161" t="s">
        <v>1</v>
      </c>
      <c r="T3" s="161"/>
      <c r="U3" s="161"/>
      <c r="V3" s="161" t="s">
        <v>1</v>
      </c>
      <c r="W3" s="161" t="s">
        <v>1</v>
      </c>
      <c r="X3" s="161" t="s">
        <v>1</v>
      </c>
    </row>
    <row r="4" spans="1:31" ht="2.25" customHeight="1" x14ac:dyDescent="0.25"/>
    <row r="5" spans="1:31" ht="16.5" customHeight="1" x14ac:dyDescent="0.25">
      <c r="A5" s="162" t="s">
        <v>69</v>
      </c>
      <c r="B5" s="163"/>
      <c r="C5" s="16"/>
      <c r="D5" s="167" t="s">
        <v>266</v>
      </c>
      <c r="E5" s="168"/>
      <c r="F5" s="168"/>
      <c r="G5" s="168"/>
      <c r="H5" s="168"/>
      <c r="I5" s="168"/>
      <c r="J5" s="168"/>
      <c r="K5" s="168"/>
      <c r="L5" s="168"/>
      <c r="M5" s="168"/>
      <c r="N5" s="168"/>
      <c r="O5" s="168"/>
      <c r="P5" s="168"/>
      <c r="Q5" s="168"/>
      <c r="R5" s="168"/>
      <c r="S5" s="168"/>
      <c r="T5" s="168"/>
      <c r="U5" s="168"/>
      <c r="V5" s="168"/>
      <c r="W5" s="169"/>
    </row>
    <row r="6" spans="1:31" ht="16.5" customHeight="1" x14ac:dyDescent="0.25">
      <c r="A6" s="157"/>
      <c r="B6" s="159"/>
      <c r="C6" s="17"/>
      <c r="D6" s="167" t="s">
        <v>2</v>
      </c>
      <c r="E6" s="168"/>
      <c r="F6" s="168"/>
      <c r="G6" s="168"/>
      <c r="H6" s="168"/>
      <c r="I6" s="168"/>
      <c r="J6" s="168"/>
      <c r="K6" s="168"/>
      <c r="L6" s="168"/>
      <c r="M6" s="168"/>
      <c r="N6" s="168"/>
      <c r="O6" s="168"/>
      <c r="P6" s="168"/>
      <c r="Q6" s="168"/>
      <c r="R6" s="169"/>
      <c r="S6" s="157" t="s">
        <v>259</v>
      </c>
      <c r="T6" s="159"/>
      <c r="U6" s="151" t="s">
        <v>77</v>
      </c>
      <c r="V6" s="165" t="s">
        <v>3</v>
      </c>
      <c r="W6" s="165" t="s">
        <v>4</v>
      </c>
    </row>
    <row r="7" spans="1:31" ht="35.25" customHeight="1" x14ac:dyDescent="0.25">
      <c r="A7" s="157"/>
      <c r="B7" s="159"/>
      <c r="C7" s="17"/>
      <c r="D7" s="157" t="s">
        <v>5</v>
      </c>
      <c r="E7" s="158"/>
      <c r="F7" s="158"/>
      <c r="G7" s="158"/>
      <c r="H7" s="158"/>
      <c r="I7" s="158"/>
      <c r="J7" s="158"/>
      <c r="K7" s="158"/>
      <c r="L7" s="159"/>
      <c r="M7" s="154" t="s">
        <v>264</v>
      </c>
      <c r="N7" s="155"/>
      <c r="O7" s="156"/>
      <c r="P7" s="154" t="s">
        <v>258</v>
      </c>
      <c r="Q7" s="155"/>
      <c r="R7" s="156"/>
      <c r="S7" s="154"/>
      <c r="T7" s="156"/>
      <c r="U7" s="164"/>
      <c r="V7" s="166"/>
      <c r="W7" s="166"/>
    </row>
    <row r="8" spans="1:31" ht="80.25" customHeight="1" x14ac:dyDescent="0.25">
      <c r="A8" s="154"/>
      <c r="B8" s="156"/>
      <c r="C8" s="18"/>
      <c r="D8" s="103" t="s">
        <v>71</v>
      </c>
      <c r="E8" s="103" t="s">
        <v>72</v>
      </c>
      <c r="F8" s="103" t="s">
        <v>265</v>
      </c>
      <c r="G8" s="103" t="s">
        <v>71</v>
      </c>
      <c r="H8" s="103" t="s">
        <v>72</v>
      </c>
      <c r="I8" s="103" t="s">
        <v>262</v>
      </c>
      <c r="J8" s="103" t="s">
        <v>71</v>
      </c>
      <c r="K8" s="103" t="s">
        <v>72</v>
      </c>
      <c r="L8" s="103" t="s">
        <v>263</v>
      </c>
      <c r="M8" s="103" t="s">
        <v>71</v>
      </c>
      <c r="N8" s="103" t="s">
        <v>72</v>
      </c>
      <c r="O8" s="103" t="s">
        <v>263</v>
      </c>
      <c r="P8" s="44" t="s">
        <v>71</v>
      </c>
      <c r="Q8" s="44" t="s">
        <v>72</v>
      </c>
      <c r="R8" s="44" t="s">
        <v>73</v>
      </c>
      <c r="S8" s="57" t="s">
        <v>78</v>
      </c>
      <c r="T8" s="44" t="s">
        <v>79</v>
      </c>
      <c r="U8" s="164"/>
      <c r="V8" s="166"/>
      <c r="W8" s="166"/>
      <c r="Y8" s="115" t="s">
        <v>226</v>
      </c>
    </row>
    <row r="9" spans="1:31" ht="16.5" customHeight="1" x14ac:dyDescent="0.25">
      <c r="A9" s="6"/>
      <c r="B9" s="6" t="s">
        <v>6</v>
      </c>
      <c r="C9" s="6">
        <v>2</v>
      </c>
      <c r="D9" s="6">
        <v>3</v>
      </c>
      <c r="E9" s="6">
        <v>4</v>
      </c>
      <c r="F9" s="6">
        <v>5</v>
      </c>
      <c r="G9" s="6">
        <v>6</v>
      </c>
      <c r="H9" s="6">
        <v>7</v>
      </c>
      <c r="I9" s="6">
        <v>8</v>
      </c>
      <c r="J9" s="6">
        <v>9</v>
      </c>
      <c r="K9" s="6">
        <v>10</v>
      </c>
      <c r="L9" s="6">
        <v>11</v>
      </c>
      <c r="M9" s="6">
        <v>12</v>
      </c>
      <c r="N9" s="6">
        <v>13</v>
      </c>
      <c r="O9" s="6">
        <v>14</v>
      </c>
      <c r="P9" s="6">
        <v>15</v>
      </c>
      <c r="Q9" s="6">
        <v>16</v>
      </c>
      <c r="R9" s="6">
        <v>17</v>
      </c>
      <c r="S9" s="6">
        <v>18</v>
      </c>
      <c r="T9" s="6">
        <v>19</v>
      </c>
      <c r="U9" s="56">
        <v>20</v>
      </c>
      <c r="V9" s="6">
        <v>21</v>
      </c>
      <c r="W9" s="6">
        <v>22</v>
      </c>
      <c r="Y9" s="30"/>
    </row>
    <row r="10" spans="1:31" ht="16.5" customHeight="1" x14ac:dyDescent="0.25">
      <c r="A10" s="139" t="s">
        <v>6</v>
      </c>
      <c r="B10" s="129" t="s">
        <v>34</v>
      </c>
      <c r="C10" s="129" t="s">
        <v>70</v>
      </c>
      <c r="D10" s="116" t="s">
        <v>61</v>
      </c>
      <c r="E10" s="118" t="s">
        <v>61</v>
      </c>
      <c r="F10" s="118" t="s">
        <v>61</v>
      </c>
      <c r="G10" s="118" t="s">
        <v>61</v>
      </c>
      <c r="H10" s="118" t="s">
        <v>61</v>
      </c>
      <c r="I10" s="118" t="s">
        <v>61</v>
      </c>
      <c r="J10" s="118" t="s">
        <v>61</v>
      </c>
      <c r="K10" s="118" t="s">
        <v>61</v>
      </c>
      <c r="L10" s="118" t="s">
        <v>61</v>
      </c>
      <c r="M10" s="1" t="s">
        <v>75</v>
      </c>
      <c r="N10" s="1" t="s">
        <v>76</v>
      </c>
      <c r="O10" s="1" t="s">
        <v>74</v>
      </c>
      <c r="P10" s="1" t="s">
        <v>75</v>
      </c>
      <c r="Q10" s="1" t="s">
        <v>76</v>
      </c>
      <c r="R10" s="1" t="s">
        <v>74</v>
      </c>
      <c r="S10" s="141" t="s">
        <v>257</v>
      </c>
      <c r="T10" s="143">
        <f>R11/O11-1</f>
        <v>0.31784841075794623</v>
      </c>
      <c r="U10" s="179"/>
      <c r="V10" s="127">
        <v>1</v>
      </c>
      <c r="W10" s="152"/>
      <c r="Y10" s="39"/>
      <c r="AA10" s="19"/>
      <c r="AB10" s="19"/>
    </row>
    <row r="11" spans="1:31" ht="108.75" customHeight="1" x14ac:dyDescent="0.25">
      <c r="A11" s="140"/>
      <c r="B11" s="130"/>
      <c r="C11" s="130"/>
      <c r="D11" s="117"/>
      <c r="E11" s="119"/>
      <c r="F11" s="119"/>
      <c r="G11" s="119"/>
      <c r="H11" s="119"/>
      <c r="I11" s="119"/>
      <c r="J11" s="119"/>
      <c r="K11" s="119"/>
      <c r="L11" s="119"/>
      <c r="M11" s="15">
        <f>5243+871</f>
        <v>6114</v>
      </c>
      <c r="N11" s="15">
        <f>122586+9335+1543+16172</f>
        <v>149636</v>
      </c>
      <c r="O11" s="7">
        <f>ROUND(M11/N11,4)</f>
        <v>4.0899999999999999E-2</v>
      </c>
      <c r="P11" s="15">
        <f>6232+712</f>
        <v>6944</v>
      </c>
      <c r="Q11" s="15">
        <f>101319+9842+1543+16172</f>
        <v>128876</v>
      </c>
      <c r="R11" s="7">
        <f>ROUND(P11/Q11,4)</f>
        <v>5.3900000000000003E-2</v>
      </c>
      <c r="S11" s="142"/>
      <c r="T11" s="144"/>
      <c r="U11" s="180"/>
      <c r="V11" s="128"/>
      <c r="W11" s="153"/>
      <c r="Y11" s="31">
        <v>1</v>
      </c>
      <c r="Z11" s="85"/>
      <c r="AA11" s="19"/>
      <c r="AB11" s="19"/>
      <c r="AC11" s="97"/>
      <c r="AD11" s="98"/>
      <c r="AE11" s="98"/>
    </row>
    <row r="12" spans="1:31" ht="24" customHeight="1" x14ac:dyDescent="0.25">
      <c r="A12" s="139" t="s">
        <v>7</v>
      </c>
      <c r="B12" s="129" t="s">
        <v>35</v>
      </c>
      <c r="C12" s="129" t="s">
        <v>85</v>
      </c>
      <c r="D12" s="116" t="s">
        <v>61</v>
      </c>
      <c r="E12" s="118" t="s">
        <v>61</v>
      </c>
      <c r="F12" s="118" t="s">
        <v>61</v>
      </c>
      <c r="G12" s="118" t="s">
        <v>61</v>
      </c>
      <c r="H12" s="118" t="s">
        <v>61</v>
      </c>
      <c r="I12" s="118" t="s">
        <v>61</v>
      </c>
      <c r="J12" s="118" t="s">
        <v>61</v>
      </c>
      <c r="K12" s="118" t="s">
        <v>61</v>
      </c>
      <c r="L12" s="118" t="s">
        <v>61</v>
      </c>
      <c r="M12" s="8" t="s">
        <v>83</v>
      </c>
      <c r="N12" s="8" t="s">
        <v>84</v>
      </c>
      <c r="O12" s="8" t="s">
        <v>82</v>
      </c>
      <c r="P12" s="8" t="s">
        <v>83</v>
      </c>
      <c r="Q12" s="8" t="s">
        <v>84</v>
      </c>
      <c r="R12" s="8" t="s">
        <v>82</v>
      </c>
      <c r="S12" s="121" t="s">
        <v>81</v>
      </c>
      <c r="T12" s="143">
        <f>R13/O13-1</f>
        <v>-6.1998541210795066E-2</v>
      </c>
      <c r="U12" s="175">
        <v>0</v>
      </c>
      <c r="V12" s="127">
        <v>1</v>
      </c>
      <c r="W12" s="129"/>
      <c r="Y12" s="31"/>
      <c r="Z12" s="85"/>
      <c r="AA12" s="19"/>
      <c r="AB12" s="19"/>
    </row>
    <row r="13" spans="1:31" ht="165.75" customHeight="1" x14ac:dyDescent="0.25">
      <c r="A13" s="140"/>
      <c r="B13" s="130"/>
      <c r="C13" s="130"/>
      <c r="D13" s="117"/>
      <c r="E13" s="119"/>
      <c r="F13" s="119"/>
      <c r="G13" s="119"/>
      <c r="H13" s="119"/>
      <c r="I13" s="119"/>
      <c r="J13" s="119"/>
      <c r="K13" s="119"/>
      <c r="L13" s="119"/>
      <c r="M13" s="15">
        <v>34</v>
      </c>
      <c r="N13" s="15">
        <v>248</v>
      </c>
      <c r="O13" s="7">
        <f>ROUND(M13/N13,4)</f>
        <v>0.1371</v>
      </c>
      <c r="P13" s="15">
        <v>27</v>
      </c>
      <c r="Q13" s="15">
        <v>210</v>
      </c>
      <c r="R13" s="7">
        <f>ROUND(P13/Q13,4)</f>
        <v>0.12859999999999999</v>
      </c>
      <c r="S13" s="122"/>
      <c r="T13" s="144"/>
      <c r="U13" s="176"/>
      <c r="V13" s="128"/>
      <c r="W13" s="130"/>
      <c r="Y13" s="31">
        <v>2</v>
      </c>
      <c r="Z13" s="85" t="s">
        <v>80</v>
      </c>
      <c r="AA13" s="19"/>
      <c r="AB13" s="19"/>
      <c r="AD13" s="98"/>
      <c r="AE13" s="98"/>
    </row>
    <row r="14" spans="1:31" ht="33.75" customHeight="1" x14ac:dyDescent="0.25">
      <c r="A14" s="139" t="s">
        <v>8</v>
      </c>
      <c r="B14" s="129" t="s">
        <v>36</v>
      </c>
      <c r="C14" s="129" t="s">
        <v>89</v>
      </c>
      <c r="D14" s="116" t="s">
        <v>61</v>
      </c>
      <c r="E14" s="118" t="s">
        <v>61</v>
      </c>
      <c r="F14" s="118" t="s">
        <v>61</v>
      </c>
      <c r="G14" s="118" t="s">
        <v>61</v>
      </c>
      <c r="H14" s="118" t="s">
        <v>61</v>
      </c>
      <c r="I14" s="118" t="s">
        <v>61</v>
      </c>
      <c r="J14" s="118" t="s">
        <v>61</v>
      </c>
      <c r="K14" s="118" t="s">
        <v>61</v>
      </c>
      <c r="L14" s="118" t="s">
        <v>61</v>
      </c>
      <c r="M14" s="8" t="s">
        <v>87</v>
      </c>
      <c r="N14" s="8" t="s">
        <v>88</v>
      </c>
      <c r="O14" s="8" t="s">
        <v>86</v>
      </c>
      <c r="P14" s="8" t="s">
        <v>87</v>
      </c>
      <c r="Q14" s="8" t="s">
        <v>88</v>
      </c>
      <c r="R14" s="8" t="s">
        <v>86</v>
      </c>
      <c r="S14" s="121" t="s">
        <v>90</v>
      </c>
      <c r="T14" s="143">
        <f>IFERROR(R15/O15-1,0)</f>
        <v>0</v>
      </c>
      <c r="U14" s="175">
        <v>0</v>
      </c>
      <c r="V14" s="127">
        <v>1</v>
      </c>
      <c r="W14" s="129"/>
      <c r="Y14" s="31"/>
      <c r="Z14" s="85"/>
      <c r="AA14" s="19"/>
      <c r="AB14" s="19"/>
    </row>
    <row r="15" spans="1:31" ht="152.25" customHeight="1" x14ac:dyDescent="0.25">
      <c r="A15" s="140"/>
      <c r="B15" s="130"/>
      <c r="C15" s="130"/>
      <c r="D15" s="117"/>
      <c r="E15" s="119"/>
      <c r="F15" s="119"/>
      <c r="G15" s="119"/>
      <c r="H15" s="119"/>
      <c r="I15" s="119"/>
      <c r="J15" s="119"/>
      <c r="K15" s="119"/>
      <c r="L15" s="119"/>
      <c r="M15" s="15">
        <v>0</v>
      </c>
      <c r="N15" s="15">
        <v>56</v>
      </c>
      <c r="O15" s="7">
        <f>ROUND(M15/N15,4)</f>
        <v>0</v>
      </c>
      <c r="P15" s="15">
        <v>0</v>
      </c>
      <c r="Q15" s="15">
        <v>58</v>
      </c>
      <c r="R15" s="7">
        <f>ROUND(P15/Q15,4)</f>
        <v>0</v>
      </c>
      <c r="S15" s="122"/>
      <c r="T15" s="144"/>
      <c r="U15" s="176"/>
      <c r="V15" s="128"/>
      <c r="W15" s="130"/>
      <c r="Y15" s="31">
        <v>1</v>
      </c>
      <c r="Z15" s="85" t="s">
        <v>80</v>
      </c>
      <c r="AA15" s="19"/>
      <c r="AB15" s="19"/>
      <c r="AD15" s="98" t="e">
        <f>#REF!-AA15</f>
        <v>#REF!</v>
      </c>
      <c r="AE15" s="98">
        <f>AC15-AB15</f>
        <v>0</v>
      </c>
    </row>
    <row r="16" spans="1:31" ht="29.25" customHeight="1" x14ac:dyDescent="0.25">
      <c r="A16" s="139" t="s">
        <v>9</v>
      </c>
      <c r="B16" s="129" t="s">
        <v>37</v>
      </c>
      <c r="C16" s="129" t="s">
        <v>94</v>
      </c>
      <c r="D16" s="116" t="s">
        <v>61</v>
      </c>
      <c r="E16" s="118" t="s">
        <v>61</v>
      </c>
      <c r="F16" s="118" t="s">
        <v>61</v>
      </c>
      <c r="G16" s="118" t="s">
        <v>61</v>
      </c>
      <c r="H16" s="118" t="s">
        <v>61</v>
      </c>
      <c r="I16" s="118" t="s">
        <v>61</v>
      </c>
      <c r="J16" s="118" t="s">
        <v>61</v>
      </c>
      <c r="K16" s="118" t="s">
        <v>61</v>
      </c>
      <c r="L16" s="118" t="s">
        <v>61</v>
      </c>
      <c r="M16" s="8" t="s">
        <v>91</v>
      </c>
      <c r="N16" s="8" t="s">
        <v>92</v>
      </c>
      <c r="O16" s="8" t="s">
        <v>93</v>
      </c>
      <c r="P16" s="8" t="s">
        <v>91</v>
      </c>
      <c r="Q16" s="8" t="s">
        <v>92</v>
      </c>
      <c r="R16" s="8" t="s">
        <v>93</v>
      </c>
      <c r="S16" s="121" t="s">
        <v>64</v>
      </c>
      <c r="T16" s="143">
        <f>R17/O17-1</f>
        <v>0.59971202303815696</v>
      </c>
      <c r="U16" s="175">
        <v>1</v>
      </c>
      <c r="V16" s="127">
        <v>1</v>
      </c>
      <c r="W16" s="129"/>
      <c r="Y16" s="31"/>
      <c r="Z16" s="85"/>
      <c r="AA16" s="19"/>
      <c r="AB16" s="19"/>
    </row>
    <row r="17" spans="1:31" ht="162.75" customHeight="1" x14ac:dyDescent="0.25">
      <c r="A17" s="140"/>
      <c r="B17" s="130"/>
      <c r="C17" s="130"/>
      <c r="D17" s="117"/>
      <c r="E17" s="119"/>
      <c r="F17" s="119"/>
      <c r="G17" s="119"/>
      <c r="H17" s="119"/>
      <c r="I17" s="119"/>
      <c r="J17" s="119"/>
      <c r="K17" s="119"/>
      <c r="L17" s="119"/>
      <c r="M17" s="15">
        <v>5</v>
      </c>
      <c r="N17" s="15">
        <v>18</v>
      </c>
      <c r="O17" s="7">
        <f>ROUND(M17/N17,4)</f>
        <v>0.27779999999999999</v>
      </c>
      <c r="P17" s="15">
        <v>8</v>
      </c>
      <c r="Q17" s="15">
        <v>18</v>
      </c>
      <c r="R17" s="7">
        <f>ROUND(P17/Q17,4)</f>
        <v>0.44440000000000002</v>
      </c>
      <c r="S17" s="122"/>
      <c r="T17" s="144"/>
      <c r="U17" s="176"/>
      <c r="V17" s="128">
        <v>1</v>
      </c>
      <c r="W17" s="130"/>
      <c r="Y17" s="31">
        <v>1</v>
      </c>
      <c r="Z17" s="85"/>
      <c r="AA17" s="19"/>
      <c r="AB17" s="19"/>
      <c r="AD17" s="98"/>
      <c r="AE17" s="98"/>
    </row>
    <row r="18" spans="1:31" ht="36" customHeight="1" x14ac:dyDescent="0.25">
      <c r="A18" s="139" t="s">
        <v>10</v>
      </c>
      <c r="B18" s="129" t="s">
        <v>38</v>
      </c>
      <c r="C18" s="129" t="s">
        <v>98</v>
      </c>
      <c r="D18" s="116" t="s">
        <v>61</v>
      </c>
      <c r="E18" s="118" t="s">
        <v>61</v>
      </c>
      <c r="F18" s="118" t="s">
        <v>61</v>
      </c>
      <c r="G18" s="118" t="s">
        <v>61</v>
      </c>
      <c r="H18" s="118" t="s">
        <v>61</v>
      </c>
      <c r="I18" s="118" t="s">
        <v>61</v>
      </c>
      <c r="J18" s="118" t="s">
        <v>61</v>
      </c>
      <c r="K18" s="118" t="s">
        <v>61</v>
      </c>
      <c r="L18" s="118" t="s">
        <v>61</v>
      </c>
      <c r="M18" s="8" t="s">
        <v>96</v>
      </c>
      <c r="N18" s="8" t="s">
        <v>97</v>
      </c>
      <c r="O18" s="8" t="s">
        <v>95</v>
      </c>
      <c r="P18" s="8" t="s">
        <v>96</v>
      </c>
      <c r="Q18" s="8" t="s">
        <v>97</v>
      </c>
      <c r="R18" s="8" t="s">
        <v>95</v>
      </c>
      <c r="S18" s="121" t="s">
        <v>90</v>
      </c>
      <c r="T18" s="143">
        <f>R19/O19-1</f>
        <v>0.15760077707625064</v>
      </c>
      <c r="U18" s="175">
        <v>1</v>
      </c>
      <c r="V18" s="127">
        <v>1</v>
      </c>
      <c r="W18" s="129"/>
      <c r="Y18" s="31"/>
      <c r="Z18" s="85"/>
      <c r="AA18" s="19"/>
      <c r="AB18" s="19"/>
    </row>
    <row r="19" spans="1:31" ht="129.75" customHeight="1" x14ac:dyDescent="0.25">
      <c r="A19" s="140"/>
      <c r="B19" s="130"/>
      <c r="C19" s="130"/>
      <c r="D19" s="117"/>
      <c r="E19" s="119"/>
      <c r="F19" s="119"/>
      <c r="G19" s="119"/>
      <c r="H19" s="119"/>
      <c r="I19" s="119"/>
      <c r="J19" s="119"/>
      <c r="K19" s="119"/>
      <c r="L19" s="119"/>
      <c r="M19" s="15">
        <v>35</v>
      </c>
      <c r="N19" s="15">
        <v>85</v>
      </c>
      <c r="O19" s="7">
        <f>ROUND(M19/N19,4)</f>
        <v>0.4118</v>
      </c>
      <c r="P19" s="15">
        <v>41</v>
      </c>
      <c r="Q19" s="15">
        <v>86</v>
      </c>
      <c r="R19" s="7">
        <f>ROUND(P19/Q19,4)</f>
        <v>0.47670000000000001</v>
      </c>
      <c r="S19" s="122"/>
      <c r="T19" s="144"/>
      <c r="U19" s="176"/>
      <c r="V19" s="128"/>
      <c r="W19" s="130"/>
      <c r="Y19" s="31">
        <v>1</v>
      </c>
      <c r="Z19" s="85" t="s">
        <v>80</v>
      </c>
      <c r="AA19" s="19"/>
      <c r="AB19" s="19"/>
      <c r="AD19" s="98"/>
      <c r="AE19" s="98"/>
    </row>
    <row r="20" spans="1:31" ht="35.25" customHeight="1" x14ac:dyDescent="0.25">
      <c r="A20" s="131" t="s">
        <v>11</v>
      </c>
      <c r="B20" s="177" t="s">
        <v>253</v>
      </c>
      <c r="C20" s="135" t="s">
        <v>99</v>
      </c>
      <c r="D20" s="116" t="s">
        <v>61</v>
      </c>
      <c r="E20" s="118" t="s">
        <v>61</v>
      </c>
      <c r="F20" s="118" t="s">
        <v>61</v>
      </c>
      <c r="G20" s="118" t="s">
        <v>61</v>
      </c>
      <c r="H20" s="118" t="s">
        <v>61</v>
      </c>
      <c r="I20" s="118" t="s">
        <v>61</v>
      </c>
      <c r="J20" s="118" t="s">
        <v>61</v>
      </c>
      <c r="K20" s="118" t="s">
        <v>61</v>
      </c>
      <c r="L20" s="118" t="s">
        <v>61</v>
      </c>
      <c r="M20" s="8" t="s">
        <v>100</v>
      </c>
      <c r="N20" s="8" t="s">
        <v>101</v>
      </c>
      <c r="O20" s="8" t="s">
        <v>102</v>
      </c>
      <c r="P20" s="8" t="s">
        <v>100</v>
      </c>
      <c r="Q20" s="8" t="s">
        <v>101</v>
      </c>
      <c r="R20" s="8" t="s">
        <v>102</v>
      </c>
      <c r="S20" s="121" t="s">
        <v>114</v>
      </c>
      <c r="T20" s="123">
        <f>R21</f>
        <v>0.57689999999999997</v>
      </c>
      <c r="U20" s="175">
        <v>0</v>
      </c>
      <c r="V20" s="127">
        <v>1</v>
      </c>
      <c r="W20" s="129"/>
      <c r="Y20" s="31"/>
      <c r="Z20" s="85"/>
      <c r="AA20" s="19"/>
      <c r="AB20" s="19"/>
    </row>
    <row r="21" spans="1:31" ht="85.5" customHeight="1" x14ac:dyDescent="0.25">
      <c r="A21" s="132"/>
      <c r="B21" s="178"/>
      <c r="C21" s="136"/>
      <c r="D21" s="117"/>
      <c r="E21" s="119"/>
      <c r="F21" s="119"/>
      <c r="G21" s="119"/>
      <c r="H21" s="119"/>
      <c r="I21" s="119"/>
      <c r="J21" s="119"/>
      <c r="K21" s="119"/>
      <c r="L21" s="119"/>
      <c r="M21" s="79" t="s">
        <v>61</v>
      </c>
      <c r="N21" s="79" t="s">
        <v>61</v>
      </c>
      <c r="O21" s="80" t="s">
        <v>61</v>
      </c>
      <c r="P21" s="92">
        <v>15232</v>
      </c>
      <c r="Q21" s="92">
        <v>26401</v>
      </c>
      <c r="R21" s="93">
        <f>ROUND(P21/Q21,4)</f>
        <v>0.57689999999999997</v>
      </c>
      <c r="S21" s="122"/>
      <c r="T21" s="124"/>
      <c r="U21" s="176"/>
      <c r="V21" s="128"/>
      <c r="W21" s="130"/>
      <c r="Y21" s="31">
        <v>2</v>
      </c>
      <c r="Z21" s="86" t="s">
        <v>62</v>
      </c>
      <c r="AA21" s="82"/>
      <c r="AB21" s="19"/>
      <c r="AC21" s="96"/>
    </row>
    <row r="22" spans="1:31" ht="29.25" customHeight="1" x14ac:dyDescent="0.25">
      <c r="A22" s="139" t="s">
        <v>12</v>
      </c>
      <c r="B22" s="129" t="s">
        <v>40</v>
      </c>
      <c r="C22" s="129" t="s">
        <v>103</v>
      </c>
      <c r="D22" s="116" t="s">
        <v>61</v>
      </c>
      <c r="E22" s="118" t="s">
        <v>61</v>
      </c>
      <c r="F22" s="118" t="s">
        <v>61</v>
      </c>
      <c r="G22" s="118" t="s">
        <v>61</v>
      </c>
      <c r="H22" s="118" t="s">
        <v>61</v>
      </c>
      <c r="I22" s="118" t="s">
        <v>61</v>
      </c>
      <c r="J22" s="118" t="s">
        <v>61</v>
      </c>
      <c r="K22" s="118" t="s">
        <v>61</v>
      </c>
      <c r="L22" s="118" t="s">
        <v>61</v>
      </c>
      <c r="M22" s="8" t="s">
        <v>105</v>
      </c>
      <c r="N22" s="8" t="s">
        <v>106</v>
      </c>
      <c r="O22" s="8" t="s">
        <v>104</v>
      </c>
      <c r="P22" s="8" t="s">
        <v>105</v>
      </c>
      <c r="Q22" s="8" t="s">
        <v>106</v>
      </c>
      <c r="R22" s="8" t="s">
        <v>104</v>
      </c>
      <c r="S22" s="141" t="s">
        <v>256</v>
      </c>
      <c r="T22" s="123">
        <f>R23/O23-1</f>
        <v>0.10305823209049003</v>
      </c>
      <c r="U22" s="175">
        <v>2</v>
      </c>
      <c r="V22" s="127">
        <v>1</v>
      </c>
      <c r="W22" s="129"/>
      <c r="Y22" s="31"/>
      <c r="Z22" s="86"/>
      <c r="AA22" s="19"/>
      <c r="AB22" s="19"/>
    </row>
    <row r="23" spans="1:31" ht="160.5" customHeight="1" x14ac:dyDescent="0.25">
      <c r="A23" s="140"/>
      <c r="B23" s="130"/>
      <c r="C23" s="130"/>
      <c r="D23" s="117"/>
      <c r="E23" s="119"/>
      <c r="F23" s="119"/>
      <c r="G23" s="119"/>
      <c r="H23" s="119"/>
      <c r="I23" s="119"/>
      <c r="J23" s="119"/>
      <c r="K23" s="119"/>
      <c r="L23" s="119"/>
      <c r="M23" s="15">
        <v>1067</v>
      </c>
      <c r="N23" s="15">
        <v>4470</v>
      </c>
      <c r="O23" s="45">
        <f>ROUND(M23/N23,4)</f>
        <v>0.2387</v>
      </c>
      <c r="P23" s="15">
        <v>1222</v>
      </c>
      <c r="Q23" s="15">
        <v>4641</v>
      </c>
      <c r="R23" s="12">
        <f>ROUND(P23/Q23,4)</f>
        <v>0.26329999999999998</v>
      </c>
      <c r="S23" s="142"/>
      <c r="T23" s="124"/>
      <c r="U23" s="176"/>
      <c r="V23" s="128">
        <v>1</v>
      </c>
      <c r="W23" s="130"/>
      <c r="Y23" s="31">
        <v>2</v>
      </c>
      <c r="Z23" s="85"/>
      <c r="AA23" s="19"/>
      <c r="AB23" s="19"/>
      <c r="AD23" s="98"/>
      <c r="AE23" s="98"/>
    </row>
    <row r="24" spans="1:31" ht="29.25" customHeight="1" x14ac:dyDescent="0.25">
      <c r="A24" s="139" t="s">
        <v>13</v>
      </c>
      <c r="B24" s="129" t="s">
        <v>41</v>
      </c>
      <c r="C24" s="129" t="s">
        <v>109</v>
      </c>
      <c r="D24" s="116" t="s">
        <v>61</v>
      </c>
      <c r="E24" s="118" t="s">
        <v>61</v>
      </c>
      <c r="F24" s="118" t="s">
        <v>61</v>
      </c>
      <c r="G24" s="118" t="s">
        <v>61</v>
      </c>
      <c r="H24" s="118" t="s">
        <v>61</v>
      </c>
      <c r="I24" s="118" t="s">
        <v>61</v>
      </c>
      <c r="J24" s="118" t="s">
        <v>61</v>
      </c>
      <c r="K24" s="118" t="s">
        <v>61</v>
      </c>
      <c r="L24" s="118" t="s">
        <v>61</v>
      </c>
      <c r="M24" s="8" t="s">
        <v>108</v>
      </c>
      <c r="N24" s="8" t="s">
        <v>110</v>
      </c>
      <c r="O24" s="8" t="s">
        <v>107</v>
      </c>
      <c r="P24" s="8" t="s">
        <v>108</v>
      </c>
      <c r="Q24" s="8" t="s">
        <v>110</v>
      </c>
      <c r="R24" s="8" t="s">
        <v>107</v>
      </c>
      <c r="S24" s="121" t="s">
        <v>66</v>
      </c>
      <c r="T24" s="143">
        <f>R25/O25-1</f>
        <v>-8.1912878787878785E-2</v>
      </c>
      <c r="U24" s="175">
        <v>0.5</v>
      </c>
      <c r="V24" s="127">
        <v>1</v>
      </c>
      <c r="W24" s="129"/>
      <c r="Y24" s="31"/>
      <c r="Z24" s="85"/>
      <c r="AA24" s="19"/>
      <c r="AB24" s="19"/>
    </row>
    <row r="25" spans="1:31" ht="218.25" customHeight="1" x14ac:dyDescent="0.25">
      <c r="A25" s="140"/>
      <c r="B25" s="130"/>
      <c r="C25" s="130"/>
      <c r="D25" s="117"/>
      <c r="E25" s="119"/>
      <c r="F25" s="119"/>
      <c r="G25" s="119"/>
      <c r="H25" s="119"/>
      <c r="I25" s="119"/>
      <c r="J25" s="119"/>
      <c r="K25" s="119"/>
      <c r="L25" s="119"/>
      <c r="M25" s="15">
        <v>1888</v>
      </c>
      <c r="N25" s="15">
        <v>4470</v>
      </c>
      <c r="O25" s="12">
        <f>ROUND(M25/N25,4)</f>
        <v>0.4224</v>
      </c>
      <c r="P25" s="15">
        <v>1800</v>
      </c>
      <c r="Q25" s="15">
        <v>4641</v>
      </c>
      <c r="R25" s="12">
        <f>ROUND(P25/Q25,4)</f>
        <v>0.38779999999999998</v>
      </c>
      <c r="S25" s="122"/>
      <c r="T25" s="144"/>
      <c r="U25" s="176"/>
      <c r="V25" s="128">
        <v>1</v>
      </c>
      <c r="W25" s="130"/>
      <c r="Y25" s="31">
        <v>1</v>
      </c>
      <c r="Z25" s="85"/>
      <c r="AA25" s="19"/>
      <c r="AB25" s="19"/>
      <c r="AD25" s="98"/>
      <c r="AE25" s="98"/>
    </row>
    <row r="26" spans="1:31" ht="24" customHeight="1" x14ac:dyDescent="0.25">
      <c r="A26" s="139" t="s">
        <v>14</v>
      </c>
      <c r="B26" s="129" t="s">
        <v>42</v>
      </c>
      <c r="C26" s="129" t="s">
        <v>111</v>
      </c>
      <c r="D26" s="116" t="s">
        <v>61</v>
      </c>
      <c r="E26" s="118" t="s">
        <v>61</v>
      </c>
      <c r="F26" s="118" t="s">
        <v>61</v>
      </c>
      <c r="G26" s="118" t="s">
        <v>61</v>
      </c>
      <c r="H26" s="118" t="s">
        <v>61</v>
      </c>
      <c r="I26" s="118" t="s">
        <v>61</v>
      </c>
      <c r="J26" s="118" t="s">
        <v>61</v>
      </c>
      <c r="K26" s="118" t="s">
        <v>61</v>
      </c>
      <c r="L26" s="118" t="s">
        <v>61</v>
      </c>
      <c r="M26" s="8" t="s">
        <v>113</v>
      </c>
      <c r="N26" s="8" t="s">
        <v>84</v>
      </c>
      <c r="O26" s="8" t="s">
        <v>112</v>
      </c>
      <c r="P26" s="8" t="s">
        <v>113</v>
      </c>
      <c r="Q26" s="8" t="s">
        <v>84</v>
      </c>
      <c r="R26" s="8" t="s">
        <v>112</v>
      </c>
      <c r="S26" s="121" t="s">
        <v>115</v>
      </c>
      <c r="T26" s="143">
        <f>R27</f>
        <v>0.1429</v>
      </c>
      <c r="U26" s="175">
        <v>0</v>
      </c>
      <c r="V26" s="127">
        <v>1</v>
      </c>
      <c r="W26" s="129"/>
      <c r="Y26" s="31"/>
      <c r="AA26" s="19"/>
      <c r="AB26" s="19"/>
    </row>
    <row r="27" spans="1:31" ht="141" customHeight="1" x14ac:dyDescent="0.25">
      <c r="A27" s="140"/>
      <c r="B27" s="130"/>
      <c r="C27" s="130"/>
      <c r="D27" s="117"/>
      <c r="E27" s="119"/>
      <c r="F27" s="119"/>
      <c r="G27" s="119"/>
      <c r="H27" s="119"/>
      <c r="I27" s="119"/>
      <c r="J27" s="119"/>
      <c r="K27" s="119"/>
      <c r="L27" s="119"/>
      <c r="M27" s="79" t="s">
        <v>61</v>
      </c>
      <c r="N27" s="79" t="s">
        <v>61</v>
      </c>
      <c r="O27" s="80" t="s">
        <v>61</v>
      </c>
      <c r="P27" s="15">
        <v>30</v>
      </c>
      <c r="Q27" s="15">
        <v>210</v>
      </c>
      <c r="R27" s="7">
        <f>ROUND(P27/Q27,4)</f>
        <v>0.1429</v>
      </c>
      <c r="S27" s="122"/>
      <c r="T27" s="144"/>
      <c r="U27" s="176"/>
      <c r="V27" s="128"/>
      <c r="W27" s="130"/>
      <c r="Y27" s="31">
        <v>1</v>
      </c>
      <c r="AA27" s="19"/>
      <c r="AB27" s="19"/>
      <c r="AC27" s="96"/>
    </row>
    <row r="28" spans="1:31" ht="28.5" customHeight="1" x14ac:dyDescent="0.25">
      <c r="A28" s="139" t="s">
        <v>15</v>
      </c>
      <c r="B28" s="129" t="s">
        <v>43</v>
      </c>
      <c r="C28" s="129" t="s">
        <v>116</v>
      </c>
      <c r="D28" s="40"/>
      <c r="E28" s="40"/>
      <c r="F28" s="118" t="s">
        <v>61</v>
      </c>
      <c r="G28" s="42"/>
      <c r="H28" s="42"/>
      <c r="I28" s="118" t="s">
        <v>61</v>
      </c>
      <c r="J28" s="42"/>
      <c r="K28" s="42"/>
      <c r="L28" s="118" t="s">
        <v>61</v>
      </c>
      <c r="M28" s="8" t="s">
        <v>118</v>
      </c>
      <c r="N28" s="8" t="s">
        <v>92</v>
      </c>
      <c r="O28" s="8" t="s">
        <v>117</v>
      </c>
      <c r="P28" s="8" t="s">
        <v>118</v>
      </c>
      <c r="Q28" s="8" t="s">
        <v>92</v>
      </c>
      <c r="R28" s="8" t="s">
        <v>117</v>
      </c>
      <c r="S28" s="121" t="s">
        <v>115</v>
      </c>
      <c r="T28" s="143">
        <f>R29</f>
        <v>0.16669999999999999</v>
      </c>
      <c r="U28" s="175">
        <v>0</v>
      </c>
      <c r="V28" s="127">
        <v>1</v>
      </c>
      <c r="W28" s="129"/>
      <c r="Y28" s="31"/>
      <c r="AA28" s="19"/>
      <c r="AB28" s="19"/>
    </row>
    <row r="29" spans="1:31" ht="149.25" customHeight="1" x14ac:dyDescent="0.25">
      <c r="A29" s="140"/>
      <c r="B29" s="130"/>
      <c r="C29" s="130"/>
      <c r="D29" s="41"/>
      <c r="E29" s="41"/>
      <c r="F29" s="119"/>
      <c r="G29" s="43"/>
      <c r="H29" s="43"/>
      <c r="I29" s="119"/>
      <c r="J29" s="43"/>
      <c r="K29" s="43"/>
      <c r="L29" s="119"/>
      <c r="M29" s="79" t="s">
        <v>61</v>
      </c>
      <c r="N29" s="79" t="s">
        <v>61</v>
      </c>
      <c r="O29" s="80" t="s">
        <v>61</v>
      </c>
      <c r="P29" s="15">
        <v>3</v>
      </c>
      <c r="Q29" s="15">
        <v>18</v>
      </c>
      <c r="R29" s="7">
        <f>ROUND(P29/Q29,4)</f>
        <v>0.16669999999999999</v>
      </c>
      <c r="S29" s="122"/>
      <c r="T29" s="144"/>
      <c r="U29" s="176"/>
      <c r="V29" s="128"/>
      <c r="W29" s="130"/>
      <c r="Y29" s="31">
        <v>1</v>
      </c>
      <c r="AA29" s="82"/>
      <c r="AB29" s="19"/>
      <c r="AC29" s="96"/>
    </row>
    <row r="30" spans="1:31" ht="26.25" customHeight="1" x14ac:dyDescent="0.25">
      <c r="A30" s="139" t="s">
        <v>16</v>
      </c>
      <c r="B30" s="129" t="s">
        <v>44</v>
      </c>
      <c r="C30" s="129" t="s">
        <v>119</v>
      </c>
      <c r="D30" s="116" t="s">
        <v>61</v>
      </c>
      <c r="E30" s="118" t="s">
        <v>61</v>
      </c>
      <c r="F30" s="118" t="s">
        <v>61</v>
      </c>
      <c r="G30" s="118" t="s">
        <v>61</v>
      </c>
      <c r="H30" s="118" t="s">
        <v>61</v>
      </c>
      <c r="I30" s="118" t="s">
        <v>61</v>
      </c>
      <c r="J30" s="118" t="s">
        <v>61</v>
      </c>
      <c r="K30" s="118" t="s">
        <v>61</v>
      </c>
      <c r="L30" s="118" t="s">
        <v>61</v>
      </c>
      <c r="M30" s="8" t="s">
        <v>121</v>
      </c>
      <c r="N30" s="8" t="s">
        <v>97</v>
      </c>
      <c r="O30" s="8" t="s">
        <v>120</v>
      </c>
      <c r="P30" s="8" t="s">
        <v>121</v>
      </c>
      <c r="Q30" s="8" t="s">
        <v>97</v>
      </c>
      <c r="R30" s="8" t="s">
        <v>120</v>
      </c>
      <c r="S30" s="121" t="s">
        <v>115</v>
      </c>
      <c r="T30" s="143">
        <f>R31</f>
        <v>0.2442</v>
      </c>
      <c r="U30" s="175">
        <v>0</v>
      </c>
      <c r="V30" s="127">
        <v>1</v>
      </c>
      <c r="W30" s="129"/>
      <c r="Y30" s="31"/>
      <c r="AA30" s="19"/>
      <c r="AB30" s="19"/>
    </row>
    <row r="31" spans="1:31" ht="120.75" customHeight="1" x14ac:dyDescent="0.25">
      <c r="A31" s="140"/>
      <c r="B31" s="130"/>
      <c r="C31" s="130"/>
      <c r="D31" s="117"/>
      <c r="E31" s="119"/>
      <c r="F31" s="119"/>
      <c r="G31" s="119"/>
      <c r="H31" s="119"/>
      <c r="I31" s="119"/>
      <c r="J31" s="119"/>
      <c r="K31" s="119"/>
      <c r="L31" s="119"/>
      <c r="M31" s="79" t="s">
        <v>61</v>
      </c>
      <c r="N31" s="79" t="s">
        <v>61</v>
      </c>
      <c r="O31" s="80" t="s">
        <v>61</v>
      </c>
      <c r="P31" s="15">
        <v>21</v>
      </c>
      <c r="Q31" s="15">
        <v>86</v>
      </c>
      <c r="R31" s="7">
        <f>ROUND(P31/Q31,4)</f>
        <v>0.2442</v>
      </c>
      <c r="S31" s="122"/>
      <c r="T31" s="144"/>
      <c r="U31" s="176"/>
      <c r="V31" s="128"/>
      <c r="W31" s="130"/>
      <c r="Y31" s="31">
        <v>2</v>
      </c>
      <c r="AA31" s="82"/>
      <c r="AB31" s="19"/>
      <c r="AC31" s="96"/>
    </row>
    <row r="32" spans="1:31" ht="22.5" customHeight="1" x14ac:dyDescent="0.25">
      <c r="A32" s="139" t="s">
        <v>17</v>
      </c>
      <c r="B32" s="129" t="s">
        <v>45</v>
      </c>
      <c r="C32" s="129" t="s">
        <v>122</v>
      </c>
      <c r="D32" s="40"/>
      <c r="E32" s="40"/>
      <c r="F32" s="118" t="s">
        <v>61</v>
      </c>
      <c r="G32" s="42"/>
      <c r="H32" s="42"/>
      <c r="I32" s="118" t="s">
        <v>61</v>
      </c>
      <c r="J32" s="42"/>
      <c r="K32" s="42"/>
      <c r="L32" s="118" t="s">
        <v>61</v>
      </c>
      <c r="M32" s="8" t="s">
        <v>124</v>
      </c>
      <c r="N32" s="8" t="s">
        <v>125</v>
      </c>
      <c r="O32" s="8" t="s">
        <v>123</v>
      </c>
      <c r="P32" s="8" t="s">
        <v>124</v>
      </c>
      <c r="Q32" s="8" t="s">
        <v>125</v>
      </c>
      <c r="R32" s="8" t="s">
        <v>123</v>
      </c>
      <c r="S32" s="121" t="s">
        <v>66</v>
      </c>
      <c r="T32" s="143">
        <f>R33/O33-1</f>
        <v>0.10989010989010972</v>
      </c>
      <c r="U32" s="175">
        <v>0</v>
      </c>
      <c r="V32" s="127">
        <v>1</v>
      </c>
      <c r="W32" s="129"/>
      <c r="Y32" s="31"/>
      <c r="Z32" s="85"/>
      <c r="AA32" s="19"/>
      <c r="AB32" s="19"/>
    </row>
    <row r="33" spans="1:31" ht="149.25" customHeight="1" x14ac:dyDescent="0.25">
      <c r="A33" s="140"/>
      <c r="B33" s="130"/>
      <c r="C33" s="130"/>
      <c r="D33" s="41"/>
      <c r="E33" s="41"/>
      <c r="F33" s="119"/>
      <c r="G33" s="43"/>
      <c r="H33" s="43"/>
      <c r="I33" s="119"/>
      <c r="J33" s="43"/>
      <c r="K33" s="43"/>
      <c r="L33" s="119"/>
      <c r="M33" s="15">
        <v>77</v>
      </c>
      <c r="N33" s="15">
        <v>8464</v>
      </c>
      <c r="O33" s="7">
        <f>ROUND(M33/N33,4)</f>
        <v>9.1000000000000004E-3</v>
      </c>
      <c r="P33" s="15">
        <v>87</v>
      </c>
      <c r="Q33" s="15">
        <v>8614</v>
      </c>
      <c r="R33" s="7">
        <f>ROUND(P33/Q33,4)</f>
        <v>1.01E-2</v>
      </c>
      <c r="S33" s="122"/>
      <c r="T33" s="144"/>
      <c r="U33" s="176"/>
      <c r="V33" s="128"/>
      <c r="W33" s="130"/>
      <c r="Y33" s="31">
        <v>1</v>
      </c>
      <c r="Z33" s="85"/>
      <c r="AA33" s="19"/>
      <c r="AB33" s="19"/>
      <c r="AC33" s="96"/>
    </row>
    <row r="34" spans="1:31" ht="24" customHeight="1" x14ac:dyDescent="0.25">
      <c r="A34" s="139" t="s">
        <v>18</v>
      </c>
      <c r="B34" s="129" t="s">
        <v>46</v>
      </c>
      <c r="C34" s="129" t="s">
        <v>126</v>
      </c>
      <c r="D34" s="116" t="s">
        <v>61</v>
      </c>
      <c r="E34" s="118" t="s">
        <v>61</v>
      </c>
      <c r="F34" s="118" t="s">
        <v>61</v>
      </c>
      <c r="G34" s="118" t="s">
        <v>61</v>
      </c>
      <c r="H34" s="118" t="s">
        <v>61</v>
      </c>
      <c r="I34" s="118" t="s">
        <v>61</v>
      </c>
      <c r="J34" s="118" t="s">
        <v>61</v>
      </c>
      <c r="K34" s="118" t="s">
        <v>61</v>
      </c>
      <c r="L34" s="118" t="s">
        <v>61</v>
      </c>
      <c r="M34" s="8" t="s">
        <v>128</v>
      </c>
      <c r="N34" s="8" t="s">
        <v>128</v>
      </c>
      <c r="O34" s="8" t="s">
        <v>127</v>
      </c>
      <c r="P34" s="8" t="s">
        <v>128</v>
      </c>
      <c r="Q34" s="8" t="s">
        <v>128</v>
      </c>
      <c r="R34" s="8" t="s">
        <v>127</v>
      </c>
      <c r="S34" s="121" t="s">
        <v>255</v>
      </c>
      <c r="T34" s="143">
        <f>R35/O35-1</f>
        <v>-2.5173774187488229E-2</v>
      </c>
      <c r="U34" s="175">
        <v>0</v>
      </c>
      <c r="V34" s="127">
        <v>1</v>
      </c>
      <c r="W34" s="129"/>
      <c r="Y34" s="31"/>
      <c r="Z34" s="85"/>
      <c r="AA34" s="19"/>
      <c r="AB34" s="19"/>
    </row>
    <row r="35" spans="1:31" ht="168" customHeight="1" x14ac:dyDescent="0.25">
      <c r="A35" s="140"/>
      <c r="B35" s="130"/>
      <c r="C35" s="130"/>
      <c r="D35" s="117"/>
      <c r="E35" s="119"/>
      <c r="F35" s="119"/>
      <c r="G35" s="119"/>
      <c r="H35" s="119"/>
      <c r="I35" s="119"/>
      <c r="J35" s="119"/>
      <c r="K35" s="119"/>
      <c r="L35" s="119"/>
      <c r="M35" s="15">
        <v>437</v>
      </c>
      <c r="N35" s="15">
        <v>821</v>
      </c>
      <c r="O35" s="7">
        <f>ROUND(M35/N35,4)</f>
        <v>0.5323</v>
      </c>
      <c r="P35" s="15">
        <v>370</v>
      </c>
      <c r="Q35" s="15">
        <v>713</v>
      </c>
      <c r="R35" s="7">
        <f>ROUND(P35/Q35,4)</f>
        <v>0.51890000000000003</v>
      </c>
      <c r="S35" s="122"/>
      <c r="T35" s="144"/>
      <c r="U35" s="176"/>
      <c r="V35" s="128"/>
      <c r="W35" s="130"/>
      <c r="Y35" s="31">
        <v>2</v>
      </c>
      <c r="Z35" s="85"/>
      <c r="AA35" s="19"/>
      <c r="AB35" s="19"/>
      <c r="AD35" s="98"/>
      <c r="AE35" s="98"/>
    </row>
    <row r="36" spans="1:31" ht="32.25" customHeight="1" x14ac:dyDescent="0.25">
      <c r="A36" s="139" t="s">
        <v>19</v>
      </c>
      <c r="B36" s="129" t="s">
        <v>47</v>
      </c>
      <c r="C36" s="129" t="s">
        <v>132</v>
      </c>
      <c r="D36" s="116" t="s">
        <v>61</v>
      </c>
      <c r="E36" s="118" t="s">
        <v>61</v>
      </c>
      <c r="F36" s="118" t="s">
        <v>61</v>
      </c>
      <c r="G36" s="118" t="s">
        <v>61</v>
      </c>
      <c r="H36" s="118" t="s">
        <v>61</v>
      </c>
      <c r="I36" s="118" t="s">
        <v>61</v>
      </c>
      <c r="J36" s="118" t="s">
        <v>61</v>
      </c>
      <c r="K36" s="118" t="s">
        <v>61</v>
      </c>
      <c r="L36" s="118" t="s">
        <v>61</v>
      </c>
      <c r="M36" s="8" t="s">
        <v>130</v>
      </c>
      <c r="N36" s="8" t="s">
        <v>129</v>
      </c>
      <c r="O36" s="8" t="s">
        <v>131</v>
      </c>
      <c r="P36" s="8" t="s">
        <v>130</v>
      </c>
      <c r="Q36" s="8" t="s">
        <v>129</v>
      </c>
      <c r="R36" s="8" t="s">
        <v>131</v>
      </c>
      <c r="S36" s="121" t="s">
        <v>66</v>
      </c>
      <c r="T36" s="143">
        <f>R37/O37-1</f>
        <v>-4.0971891376846092E-2</v>
      </c>
      <c r="U36" s="175">
        <v>0</v>
      </c>
      <c r="V36" s="127">
        <v>1</v>
      </c>
      <c r="W36" s="129"/>
      <c r="Y36" s="31"/>
      <c r="Z36" s="85"/>
      <c r="AA36" s="19"/>
      <c r="AB36" s="19"/>
    </row>
    <row r="37" spans="1:31" ht="162" customHeight="1" x14ac:dyDescent="0.25">
      <c r="A37" s="140"/>
      <c r="B37" s="130"/>
      <c r="C37" s="130"/>
      <c r="D37" s="117"/>
      <c r="E37" s="119"/>
      <c r="F37" s="119"/>
      <c r="G37" s="119"/>
      <c r="H37" s="119"/>
      <c r="I37" s="119"/>
      <c r="J37" s="119"/>
      <c r="K37" s="119"/>
      <c r="L37" s="119"/>
      <c r="M37" s="15">
        <v>221</v>
      </c>
      <c r="N37" s="15">
        <v>1053</v>
      </c>
      <c r="O37" s="7">
        <f>ROUND(M37/N37,4)</f>
        <v>0.2099</v>
      </c>
      <c r="P37" s="15">
        <v>212</v>
      </c>
      <c r="Q37" s="15">
        <v>1053</v>
      </c>
      <c r="R37" s="7">
        <f>ROUND(P37/Q37,4)</f>
        <v>0.20130000000000001</v>
      </c>
      <c r="S37" s="122"/>
      <c r="T37" s="144"/>
      <c r="U37" s="176"/>
      <c r="V37" s="128"/>
      <c r="W37" s="130"/>
      <c r="Y37" s="31">
        <v>1</v>
      </c>
      <c r="Z37" s="85"/>
      <c r="AA37" s="19"/>
      <c r="AB37" s="19"/>
    </row>
    <row r="38" spans="1:31" ht="28.5" customHeight="1" x14ac:dyDescent="0.25">
      <c r="A38" s="139" t="s">
        <v>20</v>
      </c>
      <c r="B38" s="129" t="s">
        <v>48</v>
      </c>
      <c r="C38" s="129" t="s">
        <v>133</v>
      </c>
      <c r="D38" s="11" t="s">
        <v>135</v>
      </c>
      <c r="E38" s="11" t="s">
        <v>136</v>
      </c>
      <c r="F38" s="11" t="s">
        <v>134</v>
      </c>
      <c r="G38" s="11" t="s">
        <v>135</v>
      </c>
      <c r="H38" s="11" t="s">
        <v>136</v>
      </c>
      <c r="I38" s="11" t="s">
        <v>134</v>
      </c>
      <c r="J38" s="11" t="s">
        <v>135</v>
      </c>
      <c r="K38" s="11" t="s">
        <v>136</v>
      </c>
      <c r="L38" s="11" t="s">
        <v>134</v>
      </c>
      <c r="M38" s="11" t="s">
        <v>61</v>
      </c>
      <c r="N38" s="11" t="s">
        <v>61</v>
      </c>
      <c r="O38" s="11" t="s">
        <v>134</v>
      </c>
      <c r="P38" s="11" t="s">
        <v>135</v>
      </c>
      <c r="Q38" s="11" t="s">
        <v>136</v>
      </c>
      <c r="R38" s="11" t="s">
        <v>134</v>
      </c>
      <c r="S38" s="141" t="s">
        <v>268</v>
      </c>
      <c r="T38" s="143">
        <f>R39/O39-1</f>
        <v>-7.4253430185633573E-2</v>
      </c>
      <c r="U38" s="175">
        <v>2</v>
      </c>
      <c r="V38" s="127">
        <v>1</v>
      </c>
      <c r="W38" s="129"/>
      <c r="Y38" s="31"/>
      <c r="Z38" s="87"/>
      <c r="AA38" s="19"/>
      <c r="AB38" s="19"/>
    </row>
    <row r="39" spans="1:31" ht="180.75" customHeight="1" x14ac:dyDescent="0.25">
      <c r="A39" s="140"/>
      <c r="B39" s="130"/>
      <c r="C39" s="130"/>
      <c r="D39" s="53">
        <v>340</v>
      </c>
      <c r="E39" s="53">
        <v>29633</v>
      </c>
      <c r="F39" s="51">
        <f>IFERROR(ROUND(D39/E39*1000,2),0)</f>
        <v>11.47</v>
      </c>
      <c r="G39" s="104">
        <v>314</v>
      </c>
      <c r="H39" s="104">
        <v>28859</v>
      </c>
      <c r="I39" s="51">
        <f>IFERROR(ROUND(G39/H39*1000,2),0)</f>
        <v>10.88</v>
      </c>
      <c r="J39" s="104">
        <v>412</v>
      </c>
      <c r="K39" s="104">
        <v>27791</v>
      </c>
      <c r="L39" s="51">
        <f>IFERROR(ROUND(J39/K39*1000,2),0)</f>
        <v>14.82</v>
      </c>
      <c r="M39" s="4" t="s">
        <v>61</v>
      </c>
      <c r="N39" s="4" t="s">
        <v>61</v>
      </c>
      <c r="O39" s="95">
        <f>(F39+I39+L39)/3</f>
        <v>12.39</v>
      </c>
      <c r="P39" s="15">
        <v>303</v>
      </c>
      <c r="Q39" s="15">
        <v>26417</v>
      </c>
      <c r="R39" s="94">
        <f>ROUND(P39/Q39*1000,2)</f>
        <v>11.47</v>
      </c>
      <c r="S39" s="142"/>
      <c r="T39" s="144"/>
      <c r="U39" s="176"/>
      <c r="V39" s="128"/>
      <c r="W39" s="130"/>
      <c r="Y39" s="31">
        <v>3</v>
      </c>
      <c r="Z39" s="87"/>
      <c r="AA39" s="19"/>
      <c r="AB39" s="19"/>
    </row>
    <row r="40" spans="1:31" ht="27.75" customHeight="1" x14ac:dyDescent="0.25">
      <c r="A40" s="139" t="s">
        <v>21</v>
      </c>
      <c r="B40" s="129" t="s">
        <v>49</v>
      </c>
      <c r="C40" s="129" t="s">
        <v>140</v>
      </c>
      <c r="D40" s="11" t="s">
        <v>138</v>
      </c>
      <c r="E40" s="11" t="s">
        <v>139</v>
      </c>
      <c r="F40" s="11" t="s">
        <v>137</v>
      </c>
      <c r="G40" s="11" t="s">
        <v>138</v>
      </c>
      <c r="H40" s="11" t="s">
        <v>139</v>
      </c>
      <c r="I40" s="11" t="s">
        <v>137</v>
      </c>
      <c r="J40" s="11" t="s">
        <v>138</v>
      </c>
      <c r="K40" s="11" t="s">
        <v>139</v>
      </c>
      <c r="L40" s="11" t="s">
        <v>137</v>
      </c>
      <c r="M40" s="11" t="s">
        <v>61</v>
      </c>
      <c r="N40" s="11" t="s">
        <v>61</v>
      </c>
      <c r="O40" s="11" t="s">
        <v>137</v>
      </c>
      <c r="P40" s="11" t="s">
        <v>138</v>
      </c>
      <c r="Q40" s="11" t="s">
        <v>139</v>
      </c>
      <c r="R40" s="11" t="s">
        <v>137</v>
      </c>
      <c r="S40" s="141" t="s">
        <v>269</v>
      </c>
      <c r="T40" s="143">
        <f>R41/O41-1</f>
        <v>-0.13689294168109689</v>
      </c>
      <c r="U40" s="175">
        <v>3</v>
      </c>
      <c r="V40" s="127">
        <v>1</v>
      </c>
      <c r="W40" s="129"/>
      <c r="Y40" s="31"/>
      <c r="Z40" s="85"/>
      <c r="AA40" s="19"/>
      <c r="AB40" s="19"/>
    </row>
    <row r="41" spans="1:31" ht="90" customHeight="1" x14ac:dyDescent="0.25">
      <c r="A41" s="140"/>
      <c r="B41" s="130"/>
      <c r="C41" s="130"/>
      <c r="D41" s="53">
        <v>214</v>
      </c>
      <c r="E41" s="53">
        <v>8148</v>
      </c>
      <c r="F41" s="12">
        <f>IFERROR(ROUND(D41/E41*100,4),0)</f>
        <v>2.6263999999999998</v>
      </c>
      <c r="G41" s="104">
        <v>127</v>
      </c>
      <c r="H41" s="104">
        <v>8175</v>
      </c>
      <c r="I41" s="12">
        <f>IFERROR(ROUND(G41/H41*100,4),0)</f>
        <v>1.5535000000000001</v>
      </c>
      <c r="J41" s="106">
        <v>179</v>
      </c>
      <c r="K41" s="105">
        <v>8464</v>
      </c>
      <c r="L41" s="12">
        <f>IFERROR(ROUND(J41/K41*100,4),0)</f>
        <v>2.1147999999999998</v>
      </c>
      <c r="M41" s="4" t="s">
        <v>61</v>
      </c>
      <c r="N41" s="4" t="s">
        <v>61</v>
      </c>
      <c r="O41" s="95">
        <f>(F41+I41+L41)/3</f>
        <v>2.0982333333333334</v>
      </c>
      <c r="P41" s="15">
        <v>156</v>
      </c>
      <c r="Q41" s="15">
        <v>8614</v>
      </c>
      <c r="R41" s="95">
        <f>ROUND(P41/Q41*100,4)</f>
        <v>1.8109999999999999</v>
      </c>
      <c r="S41" s="142"/>
      <c r="T41" s="144"/>
      <c r="U41" s="176"/>
      <c r="V41" s="128"/>
      <c r="W41" s="130"/>
      <c r="Y41" s="31">
        <v>3</v>
      </c>
      <c r="Z41" s="85"/>
      <c r="AA41" s="19"/>
      <c r="AB41" s="19"/>
    </row>
    <row r="42" spans="1:31" ht="40.5" customHeight="1" x14ac:dyDescent="0.25">
      <c r="A42" s="146" t="s">
        <v>22</v>
      </c>
      <c r="B42" s="170" t="s">
        <v>63</v>
      </c>
      <c r="C42" s="135" t="s">
        <v>141</v>
      </c>
      <c r="D42" s="116" t="s">
        <v>61</v>
      </c>
      <c r="E42" s="118" t="s">
        <v>61</v>
      </c>
      <c r="F42" s="118" t="s">
        <v>61</v>
      </c>
      <c r="G42" s="118" t="s">
        <v>61</v>
      </c>
      <c r="H42" s="118" t="s">
        <v>61</v>
      </c>
      <c r="I42" s="118" t="s">
        <v>61</v>
      </c>
      <c r="J42" s="118" t="s">
        <v>61</v>
      </c>
      <c r="K42" s="118" t="s">
        <v>61</v>
      </c>
      <c r="L42" s="118" t="s">
        <v>61</v>
      </c>
      <c r="M42" s="8" t="s">
        <v>143</v>
      </c>
      <c r="N42" s="8" t="s">
        <v>144</v>
      </c>
      <c r="O42" s="8" t="s">
        <v>142</v>
      </c>
      <c r="P42" s="8" t="s">
        <v>143</v>
      </c>
      <c r="Q42" s="8" t="s">
        <v>144</v>
      </c>
      <c r="R42" s="8" t="s">
        <v>142</v>
      </c>
      <c r="S42" s="121" t="s">
        <v>114</v>
      </c>
      <c r="T42" s="143">
        <f>R43</f>
        <v>0.71330000000000005</v>
      </c>
      <c r="U42" s="175">
        <v>0</v>
      </c>
      <c r="V42" s="127">
        <v>1</v>
      </c>
      <c r="W42" s="129"/>
      <c r="Y42" s="31"/>
      <c r="Z42" s="88" t="s">
        <v>62</v>
      </c>
      <c r="AA42" s="19"/>
      <c r="AB42" s="19"/>
    </row>
    <row r="43" spans="1:31" ht="88.5" customHeight="1" x14ac:dyDescent="0.25">
      <c r="A43" s="147"/>
      <c r="B43" s="171"/>
      <c r="C43" s="136"/>
      <c r="D43" s="117"/>
      <c r="E43" s="119"/>
      <c r="F43" s="119"/>
      <c r="G43" s="119"/>
      <c r="H43" s="119"/>
      <c r="I43" s="119"/>
      <c r="J43" s="119"/>
      <c r="K43" s="119"/>
      <c r="L43" s="119"/>
      <c r="M43" s="79" t="s">
        <v>61</v>
      </c>
      <c r="N43" s="79" t="s">
        <v>61</v>
      </c>
      <c r="O43" s="80" t="s">
        <v>61</v>
      </c>
      <c r="P43" s="92">
        <v>8400</v>
      </c>
      <c r="Q43" s="92">
        <v>11777</v>
      </c>
      <c r="R43" s="80">
        <f>IFERROR(ROUND(P43/Q43,4),0)</f>
        <v>0.71330000000000005</v>
      </c>
      <c r="S43" s="122"/>
      <c r="T43" s="144"/>
      <c r="U43" s="176"/>
      <c r="V43" s="128"/>
      <c r="W43" s="130"/>
      <c r="Y43" s="31">
        <v>1</v>
      </c>
      <c r="Z43" s="89"/>
      <c r="AA43" s="82"/>
      <c r="AB43" s="19"/>
      <c r="AC43" s="96"/>
    </row>
    <row r="44" spans="1:31" ht="25.5" customHeight="1" x14ac:dyDescent="0.25">
      <c r="A44" s="139" t="s">
        <v>23</v>
      </c>
      <c r="B44" s="129" t="s">
        <v>50</v>
      </c>
      <c r="C44" s="129" t="s">
        <v>146</v>
      </c>
      <c r="D44" s="116" t="s">
        <v>61</v>
      </c>
      <c r="E44" s="118" t="s">
        <v>61</v>
      </c>
      <c r="F44" s="118" t="s">
        <v>61</v>
      </c>
      <c r="G44" s="118" t="s">
        <v>61</v>
      </c>
      <c r="H44" s="118" t="s">
        <v>61</v>
      </c>
      <c r="I44" s="118" t="s">
        <v>61</v>
      </c>
      <c r="J44" s="118" t="s">
        <v>61</v>
      </c>
      <c r="K44" s="118" t="s">
        <v>61</v>
      </c>
      <c r="L44" s="118" t="s">
        <v>61</v>
      </c>
      <c r="M44" s="8" t="s">
        <v>149</v>
      </c>
      <c r="N44" s="8" t="s">
        <v>148</v>
      </c>
      <c r="O44" s="8" t="s">
        <v>147</v>
      </c>
      <c r="P44" s="8" t="s">
        <v>149</v>
      </c>
      <c r="Q44" s="8" t="s">
        <v>148</v>
      </c>
      <c r="R44" s="8" t="s">
        <v>147</v>
      </c>
      <c r="S44" s="121" t="s">
        <v>145</v>
      </c>
      <c r="T44" s="143">
        <f>R45</f>
        <v>3.2300000000000002E-2</v>
      </c>
      <c r="U44" s="137">
        <v>0</v>
      </c>
      <c r="V44" s="127">
        <v>1</v>
      </c>
      <c r="W44" s="129"/>
      <c r="Y44" s="31"/>
      <c r="AA44" s="19"/>
      <c r="AB44" s="19"/>
    </row>
    <row r="45" spans="1:31" ht="148.5" customHeight="1" x14ac:dyDescent="0.25">
      <c r="A45" s="140"/>
      <c r="B45" s="130"/>
      <c r="C45" s="130"/>
      <c r="D45" s="117"/>
      <c r="E45" s="119"/>
      <c r="F45" s="119"/>
      <c r="G45" s="119"/>
      <c r="H45" s="119"/>
      <c r="I45" s="119"/>
      <c r="J45" s="119"/>
      <c r="K45" s="119"/>
      <c r="L45" s="119"/>
      <c r="M45" s="79" t="s">
        <v>61</v>
      </c>
      <c r="N45" s="79" t="s">
        <v>61</v>
      </c>
      <c r="O45" s="80" t="s">
        <v>61</v>
      </c>
      <c r="P45" s="15">
        <v>1</v>
      </c>
      <c r="Q45" s="15">
        <v>31</v>
      </c>
      <c r="R45" s="7">
        <f>ROUND(P45/Q45,4)</f>
        <v>3.2300000000000002E-2</v>
      </c>
      <c r="S45" s="122"/>
      <c r="T45" s="144"/>
      <c r="U45" s="138"/>
      <c r="V45" s="128"/>
      <c r="W45" s="130"/>
      <c r="Y45" s="31">
        <v>1</v>
      </c>
      <c r="AA45" s="82"/>
      <c r="AB45" s="19"/>
      <c r="AC45" s="96"/>
    </row>
    <row r="46" spans="1:31" ht="21.75" customHeight="1" x14ac:dyDescent="0.25">
      <c r="A46" s="139" t="s">
        <v>24</v>
      </c>
      <c r="B46" s="129" t="s">
        <v>51</v>
      </c>
      <c r="C46" s="129" t="s">
        <v>150</v>
      </c>
      <c r="D46" s="116" t="s">
        <v>61</v>
      </c>
      <c r="E46" s="118" t="s">
        <v>61</v>
      </c>
      <c r="F46" s="118" t="s">
        <v>61</v>
      </c>
      <c r="G46" s="118" t="s">
        <v>61</v>
      </c>
      <c r="H46" s="118" t="s">
        <v>61</v>
      </c>
      <c r="I46" s="118" t="s">
        <v>61</v>
      </c>
      <c r="J46" s="118" t="s">
        <v>61</v>
      </c>
      <c r="K46" s="118" t="s">
        <v>61</v>
      </c>
      <c r="L46" s="118" t="s">
        <v>61</v>
      </c>
      <c r="M46" s="8" t="s">
        <v>152</v>
      </c>
      <c r="N46" s="8" t="s">
        <v>153</v>
      </c>
      <c r="O46" s="8" t="s">
        <v>151</v>
      </c>
      <c r="P46" s="8" t="s">
        <v>152</v>
      </c>
      <c r="Q46" s="8" t="s">
        <v>153</v>
      </c>
      <c r="R46" s="8" t="s">
        <v>151</v>
      </c>
      <c r="S46" s="121" t="s">
        <v>145</v>
      </c>
      <c r="T46" s="143">
        <f>R47</f>
        <v>0</v>
      </c>
      <c r="U46" s="137">
        <v>0</v>
      </c>
      <c r="V46" s="127">
        <v>1</v>
      </c>
      <c r="W46" s="129"/>
      <c r="Y46" s="31"/>
      <c r="AA46" s="19"/>
      <c r="AB46" s="19"/>
    </row>
    <row r="47" spans="1:31" ht="146.25" customHeight="1" x14ac:dyDescent="0.25">
      <c r="A47" s="140"/>
      <c r="B47" s="130"/>
      <c r="C47" s="130"/>
      <c r="D47" s="117"/>
      <c r="E47" s="119"/>
      <c r="F47" s="119"/>
      <c r="G47" s="119"/>
      <c r="H47" s="119"/>
      <c r="I47" s="119"/>
      <c r="J47" s="119"/>
      <c r="K47" s="119"/>
      <c r="L47" s="119"/>
      <c r="M47" s="79" t="s">
        <v>61</v>
      </c>
      <c r="N47" s="79" t="s">
        <v>61</v>
      </c>
      <c r="O47" s="80" t="s">
        <v>61</v>
      </c>
      <c r="P47" s="15">
        <v>0</v>
      </c>
      <c r="Q47" s="15">
        <v>30</v>
      </c>
      <c r="R47" s="7">
        <f>ROUND(P47/Q47,4)</f>
        <v>0</v>
      </c>
      <c r="S47" s="122"/>
      <c r="T47" s="144"/>
      <c r="U47" s="138"/>
      <c r="V47" s="128"/>
      <c r="W47" s="130"/>
      <c r="Y47" s="31">
        <v>1</v>
      </c>
      <c r="AA47" s="82"/>
      <c r="AB47" s="19"/>
      <c r="AC47" s="96"/>
    </row>
    <row r="48" spans="1:31" ht="26.25" customHeight="1" x14ac:dyDescent="0.25">
      <c r="A48" s="139" t="s">
        <v>25</v>
      </c>
      <c r="B48" s="129" t="s">
        <v>52</v>
      </c>
      <c r="C48" s="129" t="s">
        <v>155</v>
      </c>
      <c r="D48" s="116" t="s">
        <v>61</v>
      </c>
      <c r="E48" s="118" t="s">
        <v>61</v>
      </c>
      <c r="F48" s="118" t="s">
        <v>61</v>
      </c>
      <c r="G48" s="118" t="s">
        <v>61</v>
      </c>
      <c r="H48" s="118" t="s">
        <v>61</v>
      </c>
      <c r="I48" s="118" t="s">
        <v>61</v>
      </c>
      <c r="J48" s="118" t="s">
        <v>61</v>
      </c>
      <c r="K48" s="118" t="s">
        <v>61</v>
      </c>
      <c r="L48" s="118" t="s">
        <v>61</v>
      </c>
      <c r="M48" s="8" t="s">
        <v>157</v>
      </c>
      <c r="N48" s="8" t="s">
        <v>158</v>
      </c>
      <c r="O48" s="8" t="s">
        <v>156</v>
      </c>
      <c r="P48" s="8" t="s">
        <v>157</v>
      </c>
      <c r="Q48" s="8" t="s">
        <v>158</v>
      </c>
      <c r="R48" s="8" t="s">
        <v>156</v>
      </c>
      <c r="S48" s="121" t="s">
        <v>145</v>
      </c>
      <c r="T48" s="143">
        <f>R49</f>
        <v>0</v>
      </c>
      <c r="U48" s="137">
        <v>0</v>
      </c>
      <c r="V48" s="127">
        <v>1</v>
      </c>
      <c r="W48" s="129"/>
      <c r="Y48" s="31"/>
      <c r="AA48" s="19"/>
      <c r="AB48" s="19"/>
    </row>
    <row r="49" spans="1:29" ht="127.5" customHeight="1" x14ac:dyDescent="0.25">
      <c r="A49" s="140"/>
      <c r="B49" s="130"/>
      <c r="C49" s="130"/>
      <c r="D49" s="117"/>
      <c r="E49" s="119"/>
      <c r="F49" s="119"/>
      <c r="G49" s="119"/>
      <c r="H49" s="119"/>
      <c r="I49" s="119"/>
      <c r="J49" s="119"/>
      <c r="K49" s="119"/>
      <c r="L49" s="119"/>
      <c r="M49" s="79" t="s">
        <v>61</v>
      </c>
      <c r="N49" s="79" t="s">
        <v>61</v>
      </c>
      <c r="O49" s="80" t="s">
        <v>61</v>
      </c>
      <c r="P49" s="15">
        <v>0</v>
      </c>
      <c r="Q49" s="15">
        <v>147</v>
      </c>
      <c r="R49" s="7">
        <f>IFERROR(ROUND(P49/Q49,4),0)</f>
        <v>0</v>
      </c>
      <c r="S49" s="122"/>
      <c r="T49" s="144"/>
      <c r="U49" s="138"/>
      <c r="V49" s="128"/>
      <c r="W49" s="130"/>
      <c r="Y49" s="31">
        <v>1</v>
      </c>
      <c r="AA49" s="19"/>
      <c r="AB49" s="19"/>
      <c r="AC49" s="96"/>
    </row>
    <row r="50" spans="1:29" ht="29.25" customHeight="1" x14ac:dyDescent="0.25">
      <c r="A50" s="139" t="s">
        <v>26</v>
      </c>
      <c r="B50" s="129" t="s">
        <v>53</v>
      </c>
      <c r="C50" s="129" t="s">
        <v>154</v>
      </c>
      <c r="D50" s="116" t="s">
        <v>61</v>
      </c>
      <c r="E50" s="118" t="s">
        <v>61</v>
      </c>
      <c r="F50" s="118" t="s">
        <v>61</v>
      </c>
      <c r="G50" s="118" t="s">
        <v>61</v>
      </c>
      <c r="H50" s="118" t="s">
        <v>61</v>
      </c>
      <c r="I50" s="118" t="s">
        <v>61</v>
      </c>
      <c r="J50" s="118" t="s">
        <v>61</v>
      </c>
      <c r="K50" s="118" t="s">
        <v>61</v>
      </c>
      <c r="L50" s="118" t="s">
        <v>61</v>
      </c>
      <c r="M50" s="8" t="s">
        <v>160</v>
      </c>
      <c r="N50" s="8" t="s">
        <v>161</v>
      </c>
      <c r="O50" s="8" t="s">
        <v>159</v>
      </c>
      <c r="P50" s="8" t="s">
        <v>160</v>
      </c>
      <c r="Q50" s="8" t="s">
        <v>161</v>
      </c>
      <c r="R50" s="8" t="s">
        <v>159</v>
      </c>
      <c r="S50" s="121" t="s">
        <v>145</v>
      </c>
      <c r="T50" s="143">
        <f>R51</f>
        <v>0</v>
      </c>
      <c r="U50" s="137">
        <v>0</v>
      </c>
      <c r="V50" s="127">
        <v>1</v>
      </c>
      <c r="W50" s="129"/>
      <c r="Y50" s="31"/>
      <c r="AA50" s="19"/>
      <c r="AB50" s="19"/>
    </row>
    <row r="51" spans="1:29" ht="139.5" customHeight="1" x14ac:dyDescent="0.25">
      <c r="A51" s="140"/>
      <c r="B51" s="130"/>
      <c r="C51" s="130"/>
      <c r="D51" s="117"/>
      <c r="E51" s="119"/>
      <c r="F51" s="119"/>
      <c r="G51" s="119"/>
      <c r="H51" s="119"/>
      <c r="I51" s="119"/>
      <c r="J51" s="119"/>
      <c r="K51" s="119"/>
      <c r="L51" s="119"/>
      <c r="M51" s="79" t="s">
        <v>61</v>
      </c>
      <c r="N51" s="79" t="s">
        <v>61</v>
      </c>
      <c r="O51" s="80" t="s">
        <v>61</v>
      </c>
      <c r="P51" s="15">
        <v>0</v>
      </c>
      <c r="Q51" s="15">
        <v>2</v>
      </c>
      <c r="R51" s="7">
        <f>IFERROR(ROUND(P51/Q51,4),0)</f>
        <v>0</v>
      </c>
      <c r="S51" s="122"/>
      <c r="T51" s="144"/>
      <c r="U51" s="138"/>
      <c r="V51" s="128"/>
      <c r="W51" s="130"/>
      <c r="Y51" s="31">
        <v>2</v>
      </c>
      <c r="AA51" s="19"/>
      <c r="AB51" s="19"/>
      <c r="AC51" s="96"/>
    </row>
    <row r="52" spans="1:29" ht="28.5" customHeight="1" x14ac:dyDescent="0.25">
      <c r="A52" s="139" t="s">
        <v>27</v>
      </c>
      <c r="B52" s="129" t="s">
        <v>54</v>
      </c>
      <c r="C52" s="129" t="s">
        <v>162</v>
      </c>
      <c r="D52" s="116" t="s">
        <v>61</v>
      </c>
      <c r="E52" s="118" t="s">
        <v>61</v>
      </c>
      <c r="F52" s="118" t="s">
        <v>61</v>
      </c>
      <c r="G52" s="118" t="s">
        <v>61</v>
      </c>
      <c r="H52" s="118" t="s">
        <v>61</v>
      </c>
      <c r="I52" s="118" t="s">
        <v>61</v>
      </c>
      <c r="J52" s="118" t="s">
        <v>61</v>
      </c>
      <c r="K52" s="118" t="s">
        <v>61</v>
      </c>
      <c r="L52" s="118" t="s">
        <v>61</v>
      </c>
      <c r="M52" s="8" t="s">
        <v>164</v>
      </c>
      <c r="N52" s="8" t="s">
        <v>163</v>
      </c>
      <c r="O52" s="8" t="s">
        <v>165</v>
      </c>
      <c r="P52" s="8" t="s">
        <v>164</v>
      </c>
      <c r="Q52" s="8" t="s">
        <v>163</v>
      </c>
      <c r="R52" s="8" t="s">
        <v>165</v>
      </c>
      <c r="S52" s="121" t="s">
        <v>145</v>
      </c>
      <c r="T52" s="143">
        <f>R53</f>
        <v>2.7799999999999998E-2</v>
      </c>
      <c r="U52" s="137">
        <v>0</v>
      </c>
      <c r="V52" s="127">
        <v>1</v>
      </c>
      <c r="W52" s="129"/>
      <c r="Y52" s="31"/>
      <c r="AA52" s="19"/>
      <c r="AB52" s="19"/>
    </row>
    <row r="53" spans="1:29" ht="174.75" customHeight="1" x14ac:dyDescent="0.25">
      <c r="A53" s="140"/>
      <c r="B53" s="130"/>
      <c r="C53" s="130"/>
      <c r="D53" s="117"/>
      <c r="E53" s="119"/>
      <c r="F53" s="119"/>
      <c r="G53" s="119"/>
      <c r="H53" s="119"/>
      <c r="I53" s="119"/>
      <c r="J53" s="119"/>
      <c r="K53" s="119"/>
      <c r="L53" s="119"/>
      <c r="M53" s="79" t="s">
        <v>61</v>
      </c>
      <c r="N53" s="79" t="s">
        <v>61</v>
      </c>
      <c r="O53" s="80" t="s">
        <v>61</v>
      </c>
      <c r="P53" s="15">
        <v>1</v>
      </c>
      <c r="Q53" s="15">
        <v>36</v>
      </c>
      <c r="R53" s="7">
        <f>IFERROR(ROUND(P53/Q53,4),0)</f>
        <v>2.7799999999999998E-2</v>
      </c>
      <c r="S53" s="122"/>
      <c r="T53" s="144"/>
      <c r="U53" s="138"/>
      <c r="V53" s="128"/>
      <c r="W53" s="130"/>
      <c r="Y53" s="31">
        <v>1</v>
      </c>
      <c r="AA53" s="19"/>
      <c r="AB53" s="19"/>
      <c r="AC53" s="96"/>
    </row>
    <row r="54" spans="1:29" ht="30.75" customHeight="1" x14ac:dyDescent="0.25">
      <c r="A54" s="139" t="s">
        <v>28</v>
      </c>
      <c r="B54" s="129" t="s">
        <v>55</v>
      </c>
      <c r="C54" s="129" t="s">
        <v>166</v>
      </c>
      <c r="D54" s="11" t="s">
        <v>169</v>
      </c>
      <c r="E54" s="11" t="s">
        <v>167</v>
      </c>
      <c r="F54" s="11" t="s">
        <v>168</v>
      </c>
      <c r="G54" s="11" t="s">
        <v>169</v>
      </c>
      <c r="H54" s="11" t="s">
        <v>167</v>
      </c>
      <c r="I54" s="11" t="s">
        <v>168</v>
      </c>
      <c r="J54" s="11" t="s">
        <v>169</v>
      </c>
      <c r="K54" s="11" t="s">
        <v>167</v>
      </c>
      <c r="L54" s="11" t="s">
        <v>168</v>
      </c>
      <c r="M54" s="11" t="s">
        <v>61</v>
      </c>
      <c r="N54" s="11" t="s">
        <v>61</v>
      </c>
      <c r="O54" s="11" t="s">
        <v>168</v>
      </c>
      <c r="P54" s="11" t="s">
        <v>169</v>
      </c>
      <c r="Q54" s="11" t="s">
        <v>167</v>
      </c>
      <c r="R54" s="11" t="s">
        <v>168</v>
      </c>
      <c r="S54" s="141" t="s">
        <v>270</v>
      </c>
      <c r="T54" s="143">
        <f>R55/O55-1</f>
        <v>-1</v>
      </c>
      <c r="U54" s="137">
        <v>3</v>
      </c>
      <c r="V54" s="127">
        <v>1</v>
      </c>
      <c r="W54" s="129"/>
      <c r="Y54" s="31"/>
      <c r="Z54" s="90"/>
      <c r="AA54" s="19"/>
      <c r="AB54" s="19"/>
    </row>
    <row r="55" spans="1:29" ht="241.5" customHeight="1" x14ac:dyDescent="0.25">
      <c r="A55" s="140"/>
      <c r="B55" s="130"/>
      <c r="C55" s="130"/>
      <c r="D55" s="104">
        <v>1</v>
      </c>
      <c r="E55" s="104">
        <v>8170</v>
      </c>
      <c r="F55" s="12">
        <f>IFERROR(ROUND(D55/E55*100000,2),0)</f>
        <v>12.24</v>
      </c>
      <c r="G55" s="104">
        <v>1</v>
      </c>
      <c r="H55" s="104">
        <v>7980</v>
      </c>
      <c r="I55" s="12">
        <f>IFERROR(ROUND(G55/H55*100000,2),0)</f>
        <v>12.53</v>
      </c>
      <c r="J55" s="104">
        <v>2</v>
      </c>
      <c r="K55" s="104">
        <v>7923</v>
      </c>
      <c r="L55" s="12">
        <f>IFERROR(ROUND(J55/K55*100000,2),0)</f>
        <v>25.24</v>
      </c>
      <c r="M55" s="4" t="s">
        <v>61</v>
      </c>
      <c r="N55" s="4" t="s">
        <v>61</v>
      </c>
      <c r="O55" s="12">
        <f>(F55+I55+L55)/3</f>
        <v>16.669999999999998</v>
      </c>
      <c r="P55" s="15">
        <v>0</v>
      </c>
      <c r="Q55" s="15">
        <v>7916</v>
      </c>
      <c r="R55" s="12">
        <f>ROUND(P55/Q55*100000,2)</f>
        <v>0</v>
      </c>
      <c r="S55" s="142"/>
      <c r="T55" s="144"/>
      <c r="U55" s="138"/>
      <c r="V55" s="128"/>
      <c r="W55" s="130"/>
      <c r="Y55" s="31">
        <v>3</v>
      </c>
      <c r="Z55" s="90"/>
      <c r="AA55" s="19"/>
      <c r="AB55" s="19"/>
    </row>
    <row r="56" spans="1:29" ht="41.25" customHeight="1" x14ac:dyDescent="0.25">
      <c r="A56" s="146" t="s">
        <v>29</v>
      </c>
      <c r="B56" s="170" t="s">
        <v>56</v>
      </c>
      <c r="C56" s="135" t="s">
        <v>173</v>
      </c>
      <c r="D56" s="116" t="s">
        <v>61</v>
      </c>
      <c r="E56" s="118" t="s">
        <v>61</v>
      </c>
      <c r="F56" s="118" t="s">
        <v>61</v>
      </c>
      <c r="G56" s="118" t="s">
        <v>61</v>
      </c>
      <c r="H56" s="118" t="s">
        <v>61</v>
      </c>
      <c r="I56" s="118" t="s">
        <v>61</v>
      </c>
      <c r="J56" s="118" t="s">
        <v>61</v>
      </c>
      <c r="K56" s="118" t="s">
        <v>61</v>
      </c>
      <c r="L56" s="118" t="s">
        <v>61</v>
      </c>
      <c r="M56" s="8" t="s">
        <v>172</v>
      </c>
      <c r="N56" s="8" t="s">
        <v>170</v>
      </c>
      <c r="O56" s="8" t="s">
        <v>171</v>
      </c>
      <c r="P56" s="8" t="s">
        <v>172</v>
      </c>
      <c r="Q56" s="8" t="s">
        <v>170</v>
      </c>
      <c r="R56" s="8" t="s">
        <v>171</v>
      </c>
      <c r="S56" s="121" t="s">
        <v>68</v>
      </c>
      <c r="T56" s="143">
        <f>IFERROR(R57/O57-1,0)</f>
        <v>0.49525316455696222</v>
      </c>
      <c r="U56" s="137">
        <v>1</v>
      </c>
      <c r="V56" s="127">
        <v>1</v>
      </c>
      <c r="W56" s="129"/>
      <c r="Y56" s="31"/>
      <c r="Z56" s="88" t="s">
        <v>62</v>
      </c>
      <c r="AA56" s="19"/>
      <c r="AB56" s="19"/>
    </row>
    <row r="57" spans="1:29" ht="65.25" customHeight="1" x14ac:dyDescent="0.25">
      <c r="A57" s="147"/>
      <c r="B57" s="171"/>
      <c r="C57" s="136"/>
      <c r="D57" s="117"/>
      <c r="E57" s="119"/>
      <c r="F57" s="119"/>
      <c r="G57" s="119"/>
      <c r="H57" s="119"/>
      <c r="I57" s="119"/>
      <c r="J57" s="119"/>
      <c r="K57" s="119"/>
      <c r="L57" s="119"/>
      <c r="M57" s="5">
        <v>16</v>
      </c>
      <c r="N57" s="5">
        <v>84</v>
      </c>
      <c r="O57" s="80">
        <f>M57/N57</f>
        <v>0.19047619047619047</v>
      </c>
      <c r="P57" s="5">
        <v>45</v>
      </c>
      <c r="Q57" s="5">
        <v>158</v>
      </c>
      <c r="R57" s="80">
        <f>P57/Q57</f>
        <v>0.2848101265822785</v>
      </c>
      <c r="S57" s="122"/>
      <c r="T57" s="144"/>
      <c r="U57" s="138"/>
      <c r="V57" s="128"/>
      <c r="W57" s="130"/>
      <c r="Y57" s="31">
        <v>1</v>
      </c>
      <c r="Z57" s="87"/>
      <c r="AA57" s="19"/>
      <c r="AB57" s="19"/>
    </row>
    <row r="58" spans="1:29" ht="24.75" customHeight="1" x14ac:dyDescent="0.25">
      <c r="A58" s="146" t="s">
        <v>30</v>
      </c>
      <c r="B58" s="170" t="s">
        <v>57</v>
      </c>
      <c r="C58" s="135" t="s">
        <v>176</v>
      </c>
      <c r="D58" s="116" t="s">
        <v>61</v>
      </c>
      <c r="E58" s="118" t="s">
        <v>61</v>
      </c>
      <c r="F58" s="118" t="s">
        <v>61</v>
      </c>
      <c r="G58" s="118" t="s">
        <v>61</v>
      </c>
      <c r="H58" s="118" t="s">
        <v>61</v>
      </c>
      <c r="I58" s="118" t="s">
        <v>61</v>
      </c>
      <c r="J58" s="118" t="s">
        <v>61</v>
      </c>
      <c r="K58" s="118" t="s">
        <v>61</v>
      </c>
      <c r="L58" s="118" t="s">
        <v>61</v>
      </c>
      <c r="M58" s="8" t="s">
        <v>175</v>
      </c>
      <c r="N58" s="8" t="s">
        <v>177</v>
      </c>
      <c r="O58" s="8" t="s">
        <v>174</v>
      </c>
      <c r="P58" s="8" t="s">
        <v>175</v>
      </c>
      <c r="Q58" s="8" t="s">
        <v>177</v>
      </c>
      <c r="R58" s="8" t="s">
        <v>174</v>
      </c>
      <c r="S58" s="121" t="s">
        <v>178</v>
      </c>
      <c r="T58" s="143">
        <f>R59</f>
        <v>0.23680000000000001</v>
      </c>
      <c r="U58" s="137">
        <v>1</v>
      </c>
      <c r="V58" s="127">
        <v>1</v>
      </c>
      <c r="W58" s="129"/>
      <c r="Y58" s="31"/>
      <c r="Z58" s="88" t="s">
        <v>62</v>
      </c>
      <c r="AA58" s="19"/>
      <c r="AB58" s="19"/>
    </row>
    <row r="59" spans="1:29" ht="108" customHeight="1" x14ac:dyDescent="0.25">
      <c r="A59" s="147"/>
      <c r="B59" s="171"/>
      <c r="C59" s="136"/>
      <c r="D59" s="117"/>
      <c r="E59" s="119"/>
      <c r="F59" s="119"/>
      <c r="G59" s="119"/>
      <c r="H59" s="119"/>
      <c r="I59" s="119"/>
      <c r="J59" s="119"/>
      <c r="K59" s="119"/>
      <c r="L59" s="119"/>
      <c r="M59" s="79" t="s">
        <v>61</v>
      </c>
      <c r="N59" s="79" t="s">
        <v>61</v>
      </c>
      <c r="O59" s="80" t="s">
        <v>61</v>
      </c>
      <c r="P59" s="5">
        <v>85</v>
      </c>
      <c r="Q59" s="5">
        <v>359</v>
      </c>
      <c r="R59" s="80">
        <f>IFERROR(ROUND(P59/Q59,4),0)</f>
        <v>0.23680000000000001</v>
      </c>
      <c r="S59" s="122"/>
      <c r="T59" s="144"/>
      <c r="U59" s="138"/>
      <c r="V59" s="128"/>
      <c r="W59" s="130"/>
      <c r="Y59" s="31">
        <v>1</v>
      </c>
      <c r="Z59" s="89"/>
      <c r="AA59" s="19"/>
      <c r="AB59" s="19"/>
      <c r="AC59" s="96"/>
    </row>
    <row r="60" spans="1:29" ht="25.5" customHeight="1" x14ac:dyDescent="0.25">
      <c r="A60" s="139" t="s">
        <v>31</v>
      </c>
      <c r="B60" s="129" t="s">
        <v>58</v>
      </c>
      <c r="C60" s="129" t="s">
        <v>180</v>
      </c>
      <c r="D60" s="116" t="s">
        <v>61</v>
      </c>
      <c r="E60" s="118" t="s">
        <v>61</v>
      </c>
      <c r="F60" s="118" t="s">
        <v>61</v>
      </c>
      <c r="G60" s="118" t="s">
        <v>61</v>
      </c>
      <c r="H60" s="118" t="s">
        <v>61</v>
      </c>
      <c r="I60" s="118" t="s">
        <v>61</v>
      </c>
      <c r="J60" s="118" t="s">
        <v>61</v>
      </c>
      <c r="K60" s="118" t="s">
        <v>61</v>
      </c>
      <c r="L60" s="118" t="s">
        <v>61</v>
      </c>
      <c r="M60" s="8" t="s">
        <v>182</v>
      </c>
      <c r="N60" s="8" t="s">
        <v>183</v>
      </c>
      <c r="O60" s="8" t="s">
        <v>181</v>
      </c>
      <c r="P60" s="8" t="s">
        <v>182</v>
      </c>
      <c r="Q60" s="8" t="s">
        <v>183</v>
      </c>
      <c r="R60" s="8" t="s">
        <v>181</v>
      </c>
      <c r="S60" s="121" t="s">
        <v>68</v>
      </c>
      <c r="T60" s="172">
        <f>IFERROR(R61/O61-1,0)</f>
        <v>0</v>
      </c>
      <c r="U60" s="137">
        <v>0</v>
      </c>
      <c r="V60" s="127">
        <v>1</v>
      </c>
      <c r="W60" s="129"/>
      <c r="Y60" s="31"/>
      <c r="Z60" s="87"/>
      <c r="AA60" s="19"/>
      <c r="AB60" s="19"/>
    </row>
    <row r="61" spans="1:29" ht="126" customHeight="1" x14ac:dyDescent="0.25">
      <c r="A61" s="140"/>
      <c r="B61" s="130"/>
      <c r="C61" s="130"/>
      <c r="D61" s="117"/>
      <c r="E61" s="119"/>
      <c r="F61" s="119"/>
      <c r="G61" s="119"/>
      <c r="H61" s="119"/>
      <c r="I61" s="119"/>
      <c r="J61" s="119"/>
      <c r="K61" s="119"/>
      <c r="L61" s="119"/>
      <c r="M61" s="15">
        <v>0</v>
      </c>
      <c r="N61" s="15">
        <v>7</v>
      </c>
      <c r="O61" s="7">
        <f>IFERROR(ROUND(M61/N61,4),0)</f>
        <v>0</v>
      </c>
      <c r="P61" s="15">
        <v>0</v>
      </c>
      <c r="Q61" s="15">
        <v>5</v>
      </c>
      <c r="R61" s="7">
        <f>IFERROR(ROUND(P61/Q61,4),0)</f>
        <v>0</v>
      </c>
      <c r="S61" s="122"/>
      <c r="T61" s="124"/>
      <c r="U61" s="138"/>
      <c r="V61" s="128"/>
      <c r="W61" s="130"/>
      <c r="Y61" s="31">
        <v>1</v>
      </c>
      <c r="Z61" s="87"/>
      <c r="AA61" s="19"/>
      <c r="AB61" s="19"/>
    </row>
    <row r="62" spans="1:29" ht="21" customHeight="1" x14ac:dyDescent="0.25">
      <c r="A62" s="139" t="s">
        <v>32</v>
      </c>
      <c r="B62" s="129" t="s">
        <v>59</v>
      </c>
      <c r="C62" s="129" t="s">
        <v>184</v>
      </c>
      <c r="D62" s="116" t="s">
        <v>61</v>
      </c>
      <c r="E62" s="118" t="s">
        <v>61</v>
      </c>
      <c r="F62" s="118" t="s">
        <v>61</v>
      </c>
      <c r="G62" s="118" t="s">
        <v>61</v>
      </c>
      <c r="H62" s="118" t="s">
        <v>61</v>
      </c>
      <c r="I62" s="118" t="s">
        <v>61</v>
      </c>
      <c r="J62" s="118" t="s">
        <v>61</v>
      </c>
      <c r="K62" s="118" t="s">
        <v>61</v>
      </c>
      <c r="L62" s="118" t="s">
        <v>61</v>
      </c>
      <c r="M62" s="8" t="s">
        <v>186</v>
      </c>
      <c r="N62" s="8" t="s">
        <v>185</v>
      </c>
      <c r="O62" s="8" t="s">
        <v>187</v>
      </c>
      <c r="P62" s="8" t="s">
        <v>186</v>
      </c>
      <c r="Q62" s="8" t="s">
        <v>185</v>
      </c>
      <c r="R62" s="8" t="s">
        <v>187</v>
      </c>
      <c r="S62" s="121" t="s">
        <v>68</v>
      </c>
      <c r="T62" s="172">
        <f>IFERROR(R63/O63-1,0)</f>
        <v>0</v>
      </c>
      <c r="U62" s="137"/>
      <c r="V62" s="127">
        <v>1</v>
      </c>
      <c r="W62" s="129"/>
      <c r="Y62" s="31"/>
      <c r="Z62" s="87"/>
      <c r="AA62" s="19"/>
      <c r="AB62" s="19"/>
    </row>
    <row r="63" spans="1:29" ht="132" customHeight="1" x14ac:dyDescent="0.25">
      <c r="A63" s="140"/>
      <c r="B63" s="130"/>
      <c r="C63" s="130"/>
      <c r="D63" s="117"/>
      <c r="E63" s="119"/>
      <c r="F63" s="119"/>
      <c r="G63" s="119"/>
      <c r="H63" s="119"/>
      <c r="I63" s="119"/>
      <c r="J63" s="119"/>
      <c r="K63" s="119"/>
      <c r="L63" s="119"/>
      <c r="M63" s="15">
        <v>0</v>
      </c>
      <c r="N63" s="15">
        <v>25</v>
      </c>
      <c r="O63" s="7">
        <f>IFERROR(ROUND(M63/N63,4),0)</f>
        <v>0</v>
      </c>
      <c r="P63" s="15">
        <v>0</v>
      </c>
      <c r="Q63" s="15">
        <v>19</v>
      </c>
      <c r="R63" s="7">
        <f>IFERROR(ROUND(P63/Q63,4),0)</f>
        <v>0</v>
      </c>
      <c r="S63" s="122"/>
      <c r="T63" s="124"/>
      <c r="U63" s="138"/>
      <c r="V63" s="128"/>
      <c r="W63" s="130"/>
      <c r="Y63" s="31">
        <v>1</v>
      </c>
      <c r="Z63" s="87"/>
      <c r="AA63" s="19"/>
      <c r="AB63" s="19"/>
    </row>
    <row r="64" spans="1:29" ht="27" customHeight="1" x14ac:dyDescent="0.25">
      <c r="A64" s="146" t="s">
        <v>33</v>
      </c>
      <c r="B64" s="170" t="s">
        <v>60</v>
      </c>
      <c r="C64" s="135" t="s">
        <v>188</v>
      </c>
      <c r="D64" s="116" t="s">
        <v>61</v>
      </c>
      <c r="E64" s="118" t="s">
        <v>61</v>
      </c>
      <c r="F64" s="118" t="s">
        <v>61</v>
      </c>
      <c r="G64" s="118" t="s">
        <v>61</v>
      </c>
      <c r="H64" s="118" t="s">
        <v>61</v>
      </c>
      <c r="I64" s="118" t="s">
        <v>61</v>
      </c>
      <c r="J64" s="118" t="s">
        <v>61</v>
      </c>
      <c r="K64" s="118" t="s">
        <v>61</v>
      </c>
      <c r="L64" s="118" t="s">
        <v>61</v>
      </c>
      <c r="M64" s="8" t="s">
        <v>190</v>
      </c>
      <c r="N64" s="8" t="s">
        <v>189</v>
      </c>
      <c r="O64" s="8" t="s">
        <v>191</v>
      </c>
      <c r="P64" s="8" t="s">
        <v>190</v>
      </c>
      <c r="Q64" s="8" t="s">
        <v>189</v>
      </c>
      <c r="R64" s="8" t="s">
        <v>191</v>
      </c>
      <c r="S64" s="121" t="s">
        <v>179</v>
      </c>
      <c r="T64" s="123">
        <f>R65</f>
        <v>0.84899999999999998</v>
      </c>
      <c r="U64" s="137">
        <v>0</v>
      </c>
      <c r="V64" s="127">
        <v>1</v>
      </c>
      <c r="W64" s="129"/>
      <c r="Y64" s="31"/>
      <c r="Z64" s="88" t="s">
        <v>62</v>
      </c>
      <c r="AA64" s="19"/>
      <c r="AB64" s="19"/>
    </row>
    <row r="65" spans="1:29" ht="145.5" customHeight="1" x14ac:dyDescent="0.25">
      <c r="A65" s="147"/>
      <c r="B65" s="171"/>
      <c r="C65" s="136"/>
      <c r="D65" s="117"/>
      <c r="E65" s="119"/>
      <c r="F65" s="119"/>
      <c r="G65" s="119"/>
      <c r="H65" s="119"/>
      <c r="I65" s="119"/>
      <c r="J65" s="119"/>
      <c r="K65" s="119"/>
      <c r="L65" s="119"/>
      <c r="M65" s="79" t="s">
        <v>61</v>
      </c>
      <c r="N65" s="79" t="s">
        <v>61</v>
      </c>
      <c r="O65" s="80" t="s">
        <v>61</v>
      </c>
      <c r="P65" s="5">
        <v>343</v>
      </c>
      <c r="Q65" s="5">
        <v>404</v>
      </c>
      <c r="R65" s="101">
        <f>IFERROR(ROUND(P65/Q65,4),0)</f>
        <v>0.84899999999999998</v>
      </c>
      <c r="S65" s="122"/>
      <c r="T65" s="124"/>
      <c r="U65" s="138"/>
      <c r="V65" s="128"/>
      <c r="W65" s="130"/>
      <c r="Y65" s="32">
        <v>2</v>
      </c>
      <c r="Z65" s="89"/>
      <c r="AA65" s="19"/>
      <c r="AB65" s="19"/>
      <c r="AC65" s="96"/>
    </row>
    <row r="67" spans="1:29" x14ac:dyDescent="0.25">
      <c r="A67" s="20"/>
      <c r="B67" s="20" t="s">
        <v>195</v>
      </c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0"/>
      <c r="Q67" s="20"/>
      <c r="R67" s="20"/>
      <c r="S67" s="20"/>
      <c r="T67" s="20"/>
      <c r="U67" s="52">
        <f>SUM(U10:U65)</f>
        <v>14.5</v>
      </c>
      <c r="V67" s="20"/>
      <c r="W67" s="20"/>
      <c r="Y67" s="37">
        <f>SUM(Y11:Y65)</f>
        <v>41</v>
      </c>
    </row>
    <row r="69" spans="1:29" x14ac:dyDescent="0.25">
      <c r="S69" s="23" t="s">
        <v>198</v>
      </c>
      <c r="T69" s="23" t="s">
        <v>197</v>
      </c>
      <c r="U69" s="114">
        <f>COUNT(U10:U65)-COUNTIFS(U10:U65,0)</f>
        <v>9</v>
      </c>
      <c r="V69" s="2">
        <v>28</v>
      </c>
      <c r="W69" s="113">
        <f>U69/V69</f>
        <v>0.32142857142857145</v>
      </c>
    </row>
    <row r="70" spans="1:29" x14ac:dyDescent="0.25">
      <c r="S70" s="108" t="s">
        <v>198</v>
      </c>
      <c r="T70" s="108" t="s">
        <v>196</v>
      </c>
      <c r="U70" s="109">
        <f>U67</f>
        <v>14.5</v>
      </c>
      <c r="V70" s="13">
        <f>25+10+6</f>
        <v>41</v>
      </c>
      <c r="W70" s="24">
        <f>U70/V70</f>
        <v>0.35365853658536583</v>
      </c>
    </row>
  </sheetData>
  <mergeCells count="450">
    <mergeCell ref="A10:A11"/>
    <mergeCell ref="M7:O7"/>
    <mergeCell ref="P7:R7"/>
    <mergeCell ref="U6:U8"/>
    <mergeCell ref="S6:T7"/>
    <mergeCell ref="A5:B8"/>
    <mergeCell ref="B2:X2"/>
    <mergeCell ref="B3:X3"/>
    <mergeCell ref="V6:V8"/>
    <mergeCell ref="W6:W8"/>
    <mergeCell ref="D5:W5"/>
    <mergeCell ref="D6:R6"/>
    <mergeCell ref="D7:L7"/>
    <mergeCell ref="G10:G11"/>
    <mergeCell ref="H10:H11"/>
    <mergeCell ref="J10:J11"/>
    <mergeCell ref="K10:K11"/>
    <mergeCell ref="W12:W13"/>
    <mergeCell ref="S10:S11"/>
    <mergeCell ref="T10:T11"/>
    <mergeCell ref="U10:U11"/>
    <mergeCell ref="V10:V11"/>
    <mergeCell ref="W10:W11"/>
    <mergeCell ref="B12:B13"/>
    <mergeCell ref="C12:C13"/>
    <mergeCell ref="F10:F11"/>
    <mergeCell ref="I10:I11"/>
    <mergeCell ref="L10:L11"/>
    <mergeCell ref="F12:F13"/>
    <mergeCell ref="I12:I13"/>
    <mergeCell ref="L12:L13"/>
    <mergeCell ref="C10:C11"/>
    <mergeCell ref="B10:B11"/>
    <mergeCell ref="D12:D13"/>
    <mergeCell ref="E12:E13"/>
    <mergeCell ref="G12:G13"/>
    <mergeCell ref="H12:H13"/>
    <mergeCell ref="J12:J13"/>
    <mergeCell ref="K12:K13"/>
    <mergeCell ref="D10:D11"/>
    <mergeCell ref="E10:E11"/>
    <mergeCell ref="W16:W17"/>
    <mergeCell ref="B16:B17"/>
    <mergeCell ref="C16:C17"/>
    <mergeCell ref="F16:F17"/>
    <mergeCell ref="I16:I17"/>
    <mergeCell ref="L16:L17"/>
    <mergeCell ref="S14:S15"/>
    <mergeCell ref="T14:T15"/>
    <mergeCell ref="U14:U15"/>
    <mergeCell ref="V14:V15"/>
    <mergeCell ref="W14:W15"/>
    <mergeCell ref="B14:B15"/>
    <mergeCell ref="C14:C15"/>
    <mergeCell ref="F14:F15"/>
    <mergeCell ref="I14:I15"/>
    <mergeCell ref="L14:L15"/>
    <mergeCell ref="E14:E15"/>
    <mergeCell ref="G14:G15"/>
    <mergeCell ref="H14:H15"/>
    <mergeCell ref="J14:J15"/>
    <mergeCell ref="K14:K15"/>
    <mergeCell ref="A16:A17"/>
    <mergeCell ref="A14:A15"/>
    <mergeCell ref="A12:A13"/>
    <mergeCell ref="A18:A19"/>
    <mergeCell ref="B18:B19"/>
    <mergeCell ref="S16:S17"/>
    <mergeCell ref="T16:T17"/>
    <mergeCell ref="U16:U17"/>
    <mergeCell ref="V16:V17"/>
    <mergeCell ref="S12:S13"/>
    <mergeCell ref="T12:T13"/>
    <mergeCell ref="U12:U13"/>
    <mergeCell ref="V12:V13"/>
    <mergeCell ref="G18:G19"/>
    <mergeCell ref="H18:H19"/>
    <mergeCell ref="J18:J19"/>
    <mergeCell ref="K18:K19"/>
    <mergeCell ref="D16:D17"/>
    <mergeCell ref="E16:E17"/>
    <mergeCell ref="G16:G17"/>
    <mergeCell ref="H16:H17"/>
    <mergeCell ref="J16:J17"/>
    <mergeCell ref="K16:K17"/>
    <mergeCell ref="D14:D15"/>
    <mergeCell ref="S18:S19"/>
    <mergeCell ref="D20:D21"/>
    <mergeCell ref="E20:E21"/>
    <mergeCell ref="G20:G21"/>
    <mergeCell ref="H20:H21"/>
    <mergeCell ref="J20:J21"/>
    <mergeCell ref="K20:K21"/>
    <mergeCell ref="D18:D19"/>
    <mergeCell ref="E18:E19"/>
    <mergeCell ref="A20:A21"/>
    <mergeCell ref="B20:B21"/>
    <mergeCell ref="F20:F21"/>
    <mergeCell ref="I20:I21"/>
    <mergeCell ref="L20:L21"/>
    <mergeCell ref="C20:C21"/>
    <mergeCell ref="C18:C19"/>
    <mergeCell ref="F18:F19"/>
    <mergeCell ref="I18:I19"/>
    <mergeCell ref="L18:L19"/>
    <mergeCell ref="C26:C27"/>
    <mergeCell ref="F26:F27"/>
    <mergeCell ref="I26:I27"/>
    <mergeCell ref="W22:W23"/>
    <mergeCell ref="A24:A25"/>
    <mergeCell ref="B24:B25"/>
    <mergeCell ref="C24:C25"/>
    <mergeCell ref="F24:F25"/>
    <mergeCell ref="I24:I25"/>
    <mergeCell ref="L24:L25"/>
    <mergeCell ref="S24:S25"/>
    <mergeCell ref="T24:T25"/>
    <mergeCell ref="U24:U25"/>
    <mergeCell ref="V24:V25"/>
    <mergeCell ref="W24:W25"/>
    <mergeCell ref="L22:L23"/>
    <mergeCell ref="S22:S23"/>
    <mergeCell ref="T22:T23"/>
    <mergeCell ref="U22:U23"/>
    <mergeCell ref="V22:V23"/>
    <mergeCell ref="A22:A23"/>
    <mergeCell ref="B22:B23"/>
    <mergeCell ref="C22:C23"/>
    <mergeCell ref="F22:F23"/>
    <mergeCell ref="A30:A31"/>
    <mergeCell ref="B30:B31"/>
    <mergeCell ref="C30:C31"/>
    <mergeCell ref="F30:F31"/>
    <mergeCell ref="I30:I31"/>
    <mergeCell ref="W26:W27"/>
    <mergeCell ref="A28:A29"/>
    <mergeCell ref="B28:B29"/>
    <mergeCell ref="C28:C29"/>
    <mergeCell ref="F28:F29"/>
    <mergeCell ref="I28:I29"/>
    <mergeCell ref="L28:L29"/>
    <mergeCell ref="S28:S29"/>
    <mergeCell ref="T28:T29"/>
    <mergeCell ref="U28:U29"/>
    <mergeCell ref="V28:V29"/>
    <mergeCell ref="W28:W29"/>
    <mergeCell ref="L26:L27"/>
    <mergeCell ref="S26:S27"/>
    <mergeCell ref="T26:T27"/>
    <mergeCell ref="U26:U27"/>
    <mergeCell ref="V26:V27"/>
    <mergeCell ref="A26:A27"/>
    <mergeCell ref="B26:B27"/>
    <mergeCell ref="W30:W31"/>
    <mergeCell ref="T20:T21"/>
    <mergeCell ref="S20:S21"/>
    <mergeCell ref="U20:U21"/>
    <mergeCell ref="V20:V21"/>
    <mergeCell ref="W20:W21"/>
    <mergeCell ref="L30:L31"/>
    <mergeCell ref="S30:S31"/>
    <mergeCell ref="T30:T31"/>
    <mergeCell ref="U30:U31"/>
    <mergeCell ref="V30:V31"/>
    <mergeCell ref="W32:W33"/>
    <mergeCell ref="A34:A35"/>
    <mergeCell ref="B34:B35"/>
    <mergeCell ref="C34:C35"/>
    <mergeCell ref="F34:F35"/>
    <mergeCell ref="I34:I35"/>
    <mergeCell ref="L34:L35"/>
    <mergeCell ref="S34:S35"/>
    <mergeCell ref="T34:T35"/>
    <mergeCell ref="U34:U35"/>
    <mergeCell ref="V34:V35"/>
    <mergeCell ref="W34:W35"/>
    <mergeCell ref="L32:L33"/>
    <mergeCell ref="S32:S33"/>
    <mergeCell ref="T32:T33"/>
    <mergeCell ref="U32:U33"/>
    <mergeCell ref="V32:V33"/>
    <mergeCell ref="A32:A33"/>
    <mergeCell ref="B32:B33"/>
    <mergeCell ref="C32:C33"/>
    <mergeCell ref="F32:F33"/>
    <mergeCell ref="I32:I33"/>
    <mergeCell ref="W36:W37"/>
    <mergeCell ref="A38:A39"/>
    <mergeCell ref="B38:B39"/>
    <mergeCell ref="C38:C39"/>
    <mergeCell ref="S38:S39"/>
    <mergeCell ref="T38:T39"/>
    <mergeCell ref="U38:U39"/>
    <mergeCell ref="V38:V39"/>
    <mergeCell ref="W38:W39"/>
    <mergeCell ref="L36:L37"/>
    <mergeCell ref="S36:S37"/>
    <mergeCell ref="T36:T37"/>
    <mergeCell ref="U36:U37"/>
    <mergeCell ref="V36:V37"/>
    <mergeCell ref="A36:A37"/>
    <mergeCell ref="B36:B37"/>
    <mergeCell ref="C36:C37"/>
    <mergeCell ref="F36:F37"/>
    <mergeCell ref="I36:I37"/>
    <mergeCell ref="D36:D37"/>
    <mergeCell ref="E36:E37"/>
    <mergeCell ref="G36:G37"/>
    <mergeCell ref="H36:H37"/>
    <mergeCell ref="J36:J37"/>
    <mergeCell ref="W40:W41"/>
    <mergeCell ref="A42:A43"/>
    <mergeCell ref="B42:B43"/>
    <mergeCell ref="C42:C43"/>
    <mergeCell ref="F42:F43"/>
    <mergeCell ref="I42:I43"/>
    <mergeCell ref="L42:L43"/>
    <mergeCell ref="S42:S43"/>
    <mergeCell ref="T42:T43"/>
    <mergeCell ref="U42:U43"/>
    <mergeCell ref="V42:V43"/>
    <mergeCell ref="W42:W43"/>
    <mergeCell ref="S40:S41"/>
    <mergeCell ref="T40:T41"/>
    <mergeCell ref="U40:U41"/>
    <mergeCell ref="V40:V41"/>
    <mergeCell ref="A40:A41"/>
    <mergeCell ref="B40:B41"/>
    <mergeCell ref="C40:C41"/>
    <mergeCell ref="E42:E43"/>
    <mergeCell ref="D42:D43"/>
    <mergeCell ref="J42:J43"/>
    <mergeCell ref="K42:K43"/>
    <mergeCell ref="G42:G43"/>
    <mergeCell ref="W44:W45"/>
    <mergeCell ref="A46:A47"/>
    <mergeCell ref="B46:B47"/>
    <mergeCell ref="C46:C47"/>
    <mergeCell ref="F46:F47"/>
    <mergeCell ref="I46:I47"/>
    <mergeCell ref="L46:L47"/>
    <mergeCell ref="S46:S47"/>
    <mergeCell ref="T46:T47"/>
    <mergeCell ref="U46:U47"/>
    <mergeCell ref="V46:V47"/>
    <mergeCell ref="W46:W47"/>
    <mergeCell ref="L44:L45"/>
    <mergeCell ref="S44:S45"/>
    <mergeCell ref="T44:T45"/>
    <mergeCell ref="U44:U45"/>
    <mergeCell ref="V44:V45"/>
    <mergeCell ref="A44:A45"/>
    <mergeCell ref="B44:B45"/>
    <mergeCell ref="C44:C45"/>
    <mergeCell ref="F44:F45"/>
    <mergeCell ref="I44:I45"/>
    <mergeCell ref="W48:W49"/>
    <mergeCell ref="A50:A51"/>
    <mergeCell ref="B50:B51"/>
    <mergeCell ref="C50:C51"/>
    <mergeCell ref="F50:F51"/>
    <mergeCell ref="I50:I51"/>
    <mergeCell ref="L50:L51"/>
    <mergeCell ref="S50:S51"/>
    <mergeCell ref="T50:T51"/>
    <mergeCell ref="U50:U51"/>
    <mergeCell ref="V50:V51"/>
    <mergeCell ref="W50:W51"/>
    <mergeCell ref="L48:L49"/>
    <mergeCell ref="S48:S49"/>
    <mergeCell ref="T48:T49"/>
    <mergeCell ref="U48:U49"/>
    <mergeCell ref="V48:V49"/>
    <mergeCell ref="A48:A49"/>
    <mergeCell ref="B48:B49"/>
    <mergeCell ref="C48:C49"/>
    <mergeCell ref="F48:F49"/>
    <mergeCell ref="I48:I49"/>
    <mergeCell ref="D48:D49"/>
    <mergeCell ref="E48:E49"/>
    <mergeCell ref="W52:W53"/>
    <mergeCell ref="A54:A55"/>
    <mergeCell ref="B54:B55"/>
    <mergeCell ref="C54:C55"/>
    <mergeCell ref="S54:S55"/>
    <mergeCell ref="T54:T55"/>
    <mergeCell ref="U54:U55"/>
    <mergeCell ref="V54:V55"/>
    <mergeCell ref="W54:W55"/>
    <mergeCell ref="L52:L53"/>
    <mergeCell ref="S52:S53"/>
    <mergeCell ref="T52:T53"/>
    <mergeCell ref="U52:U53"/>
    <mergeCell ref="V52:V53"/>
    <mergeCell ref="A52:A53"/>
    <mergeCell ref="B52:B53"/>
    <mergeCell ref="C52:C53"/>
    <mergeCell ref="F52:F53"/>
    <mergeCell ref="I52:I53"/>
    <mergeCell ref="D52:D53"/>
    <mergeCell ref="E52:E53"/>
    <mergeCell ref="G52:G53"/>
    <mergeCell ref="H52:H53"/>
    <mergeCell ref="J52:J53"/>
    <mergeCell ref="W56:W57"/>
    <mergeCell ref="A58:A59"/>
    <mergeCell ref="B58:B59"/>
    <mergeCell ref="C58:C59"/>
    <mergeCell ref="F58:F59"/>
    <mergeCell ref="I58:I59"/>
    <mergeCell ref="L58:L59"/>
    <mergeCell ref="S58:S59"/>
    <mergeCell ref="T58:T59"/>
    <mergeCell ref="U58:U59"/>
    <mergeCell ref="V58:V59"/>
    <mergeCell ref="W58:W59"/>
    <mergeCell ref="L56:L57"/>
    <mergeCell ref="S56:S57"/>
    <mergeCell ref="T56:T57"/>
    <mergeCell ref="U56:U57"/>
    <mergeCell ref="V56:V57"/>
    <mergeCell ref="A56:A57"/>
    <mergeCell ref="B56:B57"/>
    <mergeCell ref="C56:C57"/>
    <mergeCell ref="F56:F57"/>
    <mergeCell ref="I56:I57"/>
    <mergeCell ref="W60:W61"/>
    <mergeCell ref="A62:A63"/>
    <mergeCell ref="B62:B63"/>
    <mergeCell ref="C62:C63"/>
    <mergeCell ref="F62:F63"/>
    <mergeCell ref="I62:I63"/>
    <mergeCell ref="L62:L63"/>
    <mergeCell ref="S62:S63"/>
    <mergeCell ref="T62:T63"/>
    <mergeCell ref="U62:U63"/>
    <mergeCell ref="V62:V63"/>
    <mergeCell ref="W62:W63"/>
    <mergeCell ref="L60:L61"/>
    <mergeCell ref="S60:S61"/>
    <mergeCell ref="T60:T61"/>
    <mergeCell ref="U60:U61"/>
    <mergeCell ref="V60:V61"/>
    <mergeCell ref="A60:A61"/>
    <mergeCell ref="B60:B61"/>
    <mergeCell ref="C60:C61"/>
    <mergeCell ref="F60:F61"/>
    <mergeCell ref="I60:I61"/>
    <mergeCell ref="D60:D61"/>
    <mergeCell ref="E60:E61"/>
    <mergeCell ref="W64:W65"/>
    <mergeCell ref="L64:L65"/>
    <mergeCell ref="S64:S65"/>
    <mergeCell ref="T64:T65"/>
    <mergeCell ref="U64:U65"/>
    <mergeCell ref="V64:V65"/>
    <mergeCell ref="A64:A65"/>
    <mergeCell ref="B64:B65"/>
    <mergeCell ref="C64:C65"/>
    <mergeCell ref="F64:F65"/>
    <mergeCell ref="I64:I65"/>
    <mergeCell ref="D64:D65"/>
    <mergeCell ref="E64:E65"/>
    <mergeCell ref="G64:G65"/>
    <mergeCell ref="H64:H65"/>
    <mergeCell ref="J64:J65"/>
    <mergeCell ref="K64:K65"/>
    <mergeCell ref="H42:H43"/>
    <mergeCell ref="D44:D45"/>
    <mergeCell ref="E44:E45"/>
    <mergeCell ref="G44:G45"/>
    <mergeCell ref="H44:H45"/>
    <mergeCell ref="J44:J45"/>
    <mergeCell ref="K44:K45"/>
    <mergeCell ref="D46:D47"/>
    <mergeCell ref="E46:E47"/>
    <mergeCell ref="G46:G47"/>
    <mergeCell ref="H46:H47"/>
    <mergeCell ref="J46:J47"/>
    <mergeCell ref="K46:K47"/>
    <mergeCell ref="G48:G49"/>
    <mergeCell ref="H48:H49"/>
    <mergeCell ref="J48:J49"/>
    <mergeCell ref="K48:K49"/>
    <mergeCell ref="D50:D51"/>
    <mergeCell ref="E50:E51"/>
    <mergeCell ref="G50:G51"/>
    <mergeCell ref="H50:H51"/>
    <mergeCell ref="J50:J51"/>
    <mergeCell ref="K50:K51"/>
    <mergeCell ref="K52:K53"/>
    <mergeCell ref="D56:D57"/>
    <mergeCell ref="E56:E57"/>
    <mergeCell ref="G56:G57"/>
    <mergeCell ref="H56:H57"/>
    <mergeCell ref="J56:J57"/>
    <mergeCell ref="K56:K57"/>
    <mergeCell ref="D58:D59"/>
    <mergeCell ref="E58:E59"/>
    <mergeCell ref="G58:G59"/>
    <mergeCell ref="H58:H59"/>
    <mergeCell ref="J58:J59"/>
    <mergeCell ref="K58:K59"/>
    <mergeCell ref="G60:G61"/>
    <mergeCell ref="H60:H61"/>
    <mergeCell ref="J60:J61"/>
    <mergeCell ref="K60:K61"/>
    <mergeCell ref="D62:D63"/>
    <mergeCell ref="E62:E63"/>
    <mergeCell ref="G62:G63"/>
    <mergeCell ref="H62:H63"/>
    <mergeCell ref="J62:J63"/>
    <mergeCell ref="K62:K63"/>
    <mergeCell ref="K36:K37"/>
    <mergeCell ref="D34:D35"/>
    <mergeCell ref="E34:E35"/>
    <mergeCell ref="G34:G35"/>
    <mergeCell ref="H34:H35"/>
    <mergeCell ref="J34:J35"/>
    <mergeCell ref="K34:K35"/>
    <mergeCell ref="D30:D31"/>
    <mergeCell ref="E30:E31"/>
    <mergeCell ref="G30:G31"/>
    <mergeCell ref="H30:H31"/>
    <mergeCell ref="J30:J31"/>
    <mergeCell ref="K30:K31"/>
    <mergeCell ref="V1:W1"/>
    <mergeCell ref="D22:D23"/>
    <mergeCell ref="E22:E23"/>
    <mergeCell ref="G22:G23"/>
    <mergeCell ref="H22:H23"/>
    <mergeCell ref="J22:J23"/>
    <mergeCell ref="K22:K23"/>
    <mergeCell ref="I22:I23"/>
    <mergeCell ref="D26:D27"/>
    <mergeCell ref="E26:E27"/>
    <mergeCell ref="G26:G27"/>
    <mergeCell ref="H26:H27"/>
    <mergeCell ref="J26:J27"/>
    <mergeCell ref="K26:K27"/>
    <mergeCell ref="D24:D25"/>
    <mergeCell ref="E24:E25"/>
    <mergeCell ref="G24:G25"/>
    <mergeCell ref="H24:H25"/>
    <mergeCell ref="J24:J25"/>
    <mergeCell ref="K24:K25"/>
    <mergeCell ref="T18:T19"/>
    <mergeCell ref="U18:U19"/>
    <mergeCell ref="V18:V19"/>
    <mergeCell ref="W18:W19"/>
  </mergeCells>
  <printOptions horizontalCentered="1"/>
  <pageMargins left="0.25" right="0.25" top="0.75" bottom="0.75" header="0.3" footer="0.3"/>
  <pageSetup paperSize="9" scale="45" fitToHeight="0" orientation="landscape" r:id="rId1"/>
  <headerFooter alignWithMargins="0"/>
  <rowBreaks count="1" manualBreakCount="1">
    <brk id="17" max="22" man="1"/>
  </rowBreaks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4"/>
  <sheetViews>
    <sheetView view="pageBreakPreview" topLeftCell="A10" zoomScaleNormal="100" zoomScaleSheetLayoutView="100" workbookViewId="0">
      <selection activeCell="F8" sqref="F8"/>
    </sheetView>
  </sheetViews>
  <sheetFormatPr defaultColWidth="9.140625" defaultRowHeight="18.75" x14ac:dyDescent="0.3"/>
  <cols>
    <col min="1" max="1" width="15" style="61" customWidth="1"/>
    <col min="2" max="2" width="22" style="61" customWidth="1"/>
    <col min="3" max="3" width="36.28515625" style="61" customWidth="1"/>
    <col min="4" max="4" width="25" style="61" customWidth="1"/>
    <col min="5" max="5" width="9.140625" style="61"/>
    <col min="6" max="6" width="15" style="61" customWidth="1"/>
    <col min="7" max="16384" width="9.140625" style="61"/>
  </cols>
  <sheetData>
    <row r="1" spans="1:4" x14ac:dyDescent="0.3">
      <c r="D1" s="71" t="s">
        <v>245</v>
      </c>
    </row>
    <row r="3" spans="1:4" ht="54" customHeight="1" x14ac:dyDescent="0.3">
      <c r="A3" s="182" t="s">
        <v>242</v>
      </c>
      <c r="B3" s="182"/>
      <c r="C3" s="182"/>
      <c r="D3" s="182"/>
    </row>
    <row r="4" spans="1:4" ht="18" customHeight="1" x14ac:dyDescent="0.3">
      <c r="A4" s="183" t="s">
        <v>260</v>
      </c>
      <c r="B4" s="183"/>
      <c r="C4" s="183"/>
      <c r="D4" s="183"/>
    </row>
    <row r="5" spans="1:4" x14ac:dyDescent="0.3">
      <c r="A5" s="184"/>
      <c r="B5" s="184"/>
      <c r="C5" s="184"/>
      <c r="D5" s="184"/>
    </row>
    <row r="7" spans="1:4" ht="72" customHeight="1" x14ac:dyDescent="0.3">
      <c r="A7" s="62" t="s">
        <v>201</v>
      </c>
      <c r="B7" s="62" t="s">
        <v>217</v>
      </c>
      <c r="C7" s="62" t="s">
        <v>204</v>
      </c>
      <c r="D7" s="62" t="s">
        <v>205</v>
      </c>
    </row>
    <row r="8" spans="1:4" ht="52.5" customHeight="1" x14ac:dyDescent="0.3">
      <c r="A8" s="185" t="s">
        <v>250</v>
      </c>
      <c r="B8" s="186" t="s">
        <v>216</v>
      </c>
      <c r="C8" s="63" t="s">
        <v>243</v>
      </c>
      <c r="D8" s="64">
        <f>ПР_1_МОБ!W70</f>
        <v>0.35365853658536583</v>
      </c>
    </row>
    <row r="9" spans="1:4" ht="39.75" customHeight="1" x14ac:dyDescent="0.3">
      <c r="A9" s="185"/>
      <c r="B9" s="187"/>
      <c r="C9" s="63" t="s">
        <v>202</v>
      </c>
      <c r="D9" s="64">
        <f>'ПР_1_Городская пол-ка'!W70</f>
        <v>0.16666666666666666</v>
      </c>
    </row>
    <row r="10" spans="1:4" ht="39.75" customHeight="1" x14ac:dyDescent="0.3">
      <c r="A10" s="185"/>
      <c r="B10" s="188"/>
      <c r="C10" s="63" t="s">
        <v>267</v>
      </c>
      <c r="D10" s="64">
        <v>0.4</v>
      </c>
    </row>
    <row r="11" spans="1:4" ht="56.25" x14ac:dyDescent="0.3">
      <c r="A11" s="65" t="s">
        <v>199</v>
      </c>
      <c r="B11" s="62" t="s">
        <v>218</v>
      </c>
      <c r="C11" s="66"/>
      <c r="D11" s="64"/>
    </row>
    <row r="12" spans="1:4" ht="56.25" x14ac:dyDescent="0.3">
      <c r="A12" s="65" t="s">
        <v>200</v>
      </c>
      <c r="B12" s="62" t="s">
        <v>219</v>
      </c>
      <c r="C12" s="66" t="s">
        <v>203</v>
      </c>
      <c r="D12" s="64"/>
    </row>
    <row r="14" spans="1:4" ht="62.25" customHeight="1" x14ac:dyDescent="0.3">
      <c r="A14" s="181" t="s">
        <v>251</v>
      </c>
      <c r="B14" s="181"/>
      <c r="C14" s="181"/>
      <c r="D14" s="181"/>
    </row>
  </sheetData>
  <mergeCells count="6">
    <mergeCell ref="A14:D14"/>
    <mergeCell ref="A3:D3"/>
    <mergeCell ref="A4:D4"/>
    <mergeCell ref="A5:D5"/>
    <mergeCell ref="A8:A10"/>
    <mergeCell ref="B8:B10"/>
  </mergeCells>
  <pageMargins left="0.7" right="0.7" top="0.75" bottom="0.75" header="0.3" footer="0.3"/>
  <pageSetup paperSize="9" scale="75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7"/>
  <sheetViews>
    <sheetView view="pageBreakPreview" zoomScale="80" zoomScaleNormal="100" zoomScaleSheetLayoutView="80" workbookViewId="0">
      <selection activeCell="E9" sqref="E9"/>
    </sheetView>
  </sheetViews>
  <sheetFormatPr defaultColWidth="9.140625" defaultRowHeight="15.75" x14ac:dyDescent="0.25"/>
  <cols>
    <col min="1" max="1" width="17.5703125" style="25" customWidth="1"/>
    <col min="2" max="2" width="22" style="25" customWidth="1"/>
    <col min="3" max="3" width="23.7109375" style="25" customWidth="1"/>
    <col min="4" max="4" width="25" style="25" customWidth="1"/>
    <col min="5" max="5" width="21.28515625" style="25" customWidth="1"/>
    <col min="6" max="6" width="9.28515625" style="25" customWidth="1"/>
    <col min="7" max="7" width="9.140625" style="25"/>
    <col min="8" max="8" width="15" style="25" customWidth="1"/>
    <col min="9" max="16384" width="9.140625" style="25"/>
  </cols>
  <sheetData>
    <row r="1" spans="1:6" x14ac:dyDescent="0.25">
      <c r="E1" s="189" t="s">
        <v>246</v>
      </c>
      <c r="F1" s="189"/>
    </row>
    <row r="3" spans="1:6" ht="39.75" customHeight="1" x14ac:dyDescent="0.25">
      <c r="A3" s="182" t="s">
        <v>244</v>
      </c>
      <c r="B3" s="182"/>
      <c r="C3" s="182"/>
      <c r="D3" s="182"/>
      <c r="E3" s="182"/>
      <c r="F3" s="182"/>
    </row>
    <row r="4" spans="1:6" ht="18" customHeight="1" x14ac:dyDescent="0.3">
      <c r="A4" s="184" t="s">
        <v>260</v>
      </c>
      <c r="B4" s="184"/>
      <c r="C4" s="184"/>
      <c r="D4" s="184"/>
      <c r="E4" s="184"/>
      <c r="F4" s="184"/>
    </row>
    <row r="6" spans="1:6" ht="44.25" customHeight="1" x14ac:dyDescent="0.3">
      <c r="A6" s="83" t="s">
        <v>206</v>
      </c>
      <c r="B6" s="191" t="s">
        <v>207</v>
      </c>
      <c r="C6" s="191"/>
      <c r="D6" s="191"/>
      <c r="E6" s="191"/>
      <c r="F6" s="191"/>
    </row>
    <row r="7" spans="1:6" ht="41.25" customHeight="1" x14ac:dyDescent="0.25">
      <c r="A7" s="192" t="s">
        <v>208</v>
      </c>
      <c r="B7" s="193"/>
      <c r="C7" s="193"/>
      <c r="D7" s="193"/>
      <c r="E7" s="193"/>
      <c r="F7" s="193"/>
    </row>
    <row r="8" spans="1:6" ht="41.25" customHeight="1" x14ac:dyDescent="0.25">
      <c r="A8" s="27"/>
      <c r="B8"/>
      <c r="C8" s="26"/>
      <c r="D8" s="26"/>
      <c r="E8" s="26"/>
      <c r="F8" s="26"/>
    </row>
    <row r="9" spans="1:6" ht="45.75" customHeight="1" x14ac:dyDescent="0.3">
      <c r="A9"/>
      <c r="B9" s="190" t="s">
        <v>228</v>
      </c>
      <c r="C9" s="190"/>
      <c r="D9" s="190"/>
      <c r="E9" s="67">
        <f>99934687.5/12+63034324.2/11*5</f>
        <v>36979856.170454547</v>
      </c>
      <c r="F9" s="25" t="s">
        <v>212</v>
      </c>
    </row>
    <row r="10" spans="1:6" ht="18.75" x14ac:dyDescent="0.3">
      <c r="E10" s="61"/>
    </row>
    <row r="11" spans="1:6" ht="31.5" customHeight="1" x14ac:dyDescent="0.3">
      <c r="A11"/>
      <c r="B11" s="190" t="s">
        <v>209</v>
      </c>
      <c r="C11" s="190"/>
      <c r="D11" s="190"/>
      <c r="E11" s="61">
        <v>19705</v>
      </c>
      <c r="F11" s="25" t="s">
        <v>210</v>
      </c>
    </row>
    <row r="12" spans="1:6" ht="18.75" x14ac:dyDescent="0.3">
      <c r="E12" s="61"/>
    </row>
    <row r="13" spans="1:6" ht="18.75" x14ac:dyDescent="0.3">
      <c r="A13"/>
      <c r="E13" s="61"/>
    </row>
    <row r="14" spans="1:6" ht="63" customHeight="1" x14ac:dyDescent="0.3">
      <c r="B14" s="190" t="s">
        <v>211</v>
      </c>
      <c r="C14" s="190"/>
      <c r="D14" s="190"/>
      <c r="E14" s="61">
        <f>IFERROR((0.7*E9)/E11,0)</f>
        <v>1313.671622396254</v>
      </c>
      <c r="F14" s="25" t="s">
        <v>212</v>
      </c>
    </row>
    <row r="16" spans="1:6" ht="54" customHeight="1" x14ac:dyDescent="0.3">
      <c r="A16" s="191" t="s">
        <v>247</v>
      </c>
      <c r="B16" s="196"/>
      <c r="C16" s="196"/>
      <c r="D16" s="196"/>
      <c r="E16" s="196"/>
      <c r="F16" s="196"/>
    </row>
    <row r="18" spans="1:8" ht="41.25" customHeight="1" x14ac:dyDescent="0.25">
      <c r="B18"/>
    </row>
    <row r="19" spans="1:8" x14ac:dyDescent="0.25">
      <c r="A19" s="25" t="s">
        <v>213</v>
      </c>
    </row>
    <row r="20" spans="1:8" ht="28.5" customHeight="1" x14ac:dyDescent="0.3">
      <c r="A20"/>
      <c r="B20" s="190" t="s">
        <v>233</v>
      </c>
      <c r="C20" s="190"/>
      <c r="D20" s="190"/>
      <c r="E20" s="70">
        <v>19705</v>
      </c>
      <c r="F20" s="25" t="s">
        <v>210</v>
      </c>
    </row>
    <row r="21" spans="1:8" ht="18.75" x14ac:dyDescent="0.3">
      <c r="E21" s="70"/>
    </row>
    <row r="22" spans="1:8" ht="29.25" customHeight="1" x14ac:dyDescent="0.3">
      <c r="A22"/>
      <c r="B22" s="190" t="s">
        <v>230</v>
      </c>
      <c r="C22" s="190"/>
      <c r="D22" s="190"/>
      <c r="E22" s="74">
        <f>IFERROR(ROUND(E14*E20,2),0)</f>
        <v>25885899.32</v>
      </c>
      <c r="F22" s="25" t="s">
        <v>212</v>
      </c>
    </row>
    <row r="23" spans="1:8" ht="25.5" customHeight="1" x14ac:dyDescent="0.25">
      <c r="A23" s="59" t="s">
        <v>229</v>
      </c>
    </row>
    <row r="24" spans="1:8" ht="14.25" customHeight="1" x14ac:dyDescent="0.25">
      <c r="A24" s="58"/>
    </row>
    <row r="25" spans="1:8" s="60" customFormat="1" ht="24" customHeight="1" x14ac:dyDescent="0.35">
      <c r="A25" s="72" t="s">
        <v>231</v>
      </c>
      <c r="B25" s="73"/>
      <c r="C25" s="73"/>
      <c r="D25" s="73"/>
      <c r="E25" s="73"/>
    </row>
    <row r="26" spans="1:8" ht="12.75" customHeight="1" x14ac:dyDescent="0.25"/>
    <row r="27" spans="1:8" ht="47.25" customHeight="1" x14ac:dyDescent="0.3">
      <c r="A27" s="78" t="s">
        <v>249</v>
      </c>
      <c r="B27" s="190" t="s">
        <v>235</v>
      </c>
      <c r="C27" s="190"/>
      <c r="D27" s="190"/>
      <c r="E27" s="76">
        <v>18220</v>
      </c>
      <c r="F27" s="25" t="s">
        <v>210</v>
      </c>
    </row>
    <row r="28" spans="1:8" ht="18.75" x14ac:dyDescent="0.3">
      <c r="E28" s="70"/>
    </row>
    <row r="29" spans="1:8" ht="45.75" customHeight="1" x14ac:dyDescent="0.35">
      <c r="A29" s="77" t="s">
        <v>248</v>
      </c>
      <c r="B29" s="190" t="s">
        <v>234</v>
      </c>
      <c r="C29" s="190"/>
      <c r="D29" s="190"/>
      <c r="E29" s="75">
        <f>IFERROR(ROUND($E$14*E27,2),0)</f>
        <v>23935096.960000001</v>
      </c>
      <c r="F29" s="25" t="s">
        <v>212</v>
      </c>
      <c r="H29" s="28"/>
    </row>
    <row r="31" spans="1:8" s="60" customFormat="1" ht="25.5" customHeight="1" x14ac:dyDescent="0.35">
      <c r="A31" s="72" t="s">
        <v>232</v>
      </c>
      <c r="B31" s="73"/>
      <c r="C31" s="73"/>
      <c r="D31" s="73"/>
      <c r="E31" s="73"/>
    </row>
    <row r="32" spans="1:8" ht="9" customHeight="1" x14ac:dyDescent="0.25"/>
    <row r="33" spans="1:6" ht="61.5" customHeight="1" x14ac:dyDescent="0.3">
      <c r="A33" s="78" t="s">
        <v>249</v>
      </c>
      <c r="B33" s="190" t="s">
        <v>236</v>
      </c>
      <c r="C33" s="190"/>
      <c r="D33" s="190"/>
      <c r="E33" s="76">
        <v>1485</v>
      </c>
      <c r="F33" s="25" t="s">
        <v>210</v>
      </c>
    </row>
    <row r="35" spans="1:6" ht="45.75" customHeight="1" x14ac:dyDescent="0.35">
      <c r="A35" s="77" t="s">
        <v>248</v>
      </c>
      <c r="B35" s="190" t="s">
        <v>237</v>
      </c>
      <c r="C35" s="190"/>
      <c r="D35" s="190"/>
      <c r="E35" s="75">
        <f>IFERROR(ROUND($E$14*E33,2),0)</f>
        <v>1950802.36</v>
      </c>
      <c r="F35" s="25" t="s">
        <v>212</v>
      </c>
    </row>
    <row r="37" spans="1:6" ht="50.25" customHeight="1" x14ac:dyDescent="0.3">
      <c r="A37" s="83" t="s">
        <v>214</v>
      </c>
      <c r="B37" s="191" t="s">
        <v>215</v>
      </c>
      <c r="C37" s="191"/>
      <c r="D37" s="191"/>
      <c r="E37" s="191"/>
      <c r="F37" s="191"/>
    </row>
    <row r="39" spans="1:6" ht="33" customHeight="1" x14ac:dyDescent="0.25">
      <c r="A39" s="197" t="s">
        <v>220</v>
      </c>
      <c r="B39" s="198"/>
      <c r="C39" s="198"/>
      <c r="D39" s="198"/>
      <c r="E39" s="198"/>
      <c r="F39" s="198"/>
    </row>
    <row r="41" spans="1:6" ht="36.75" customHeight="1" x14ac:dyDescent="0.25">
      <c r="B41"/>
    </row>
    <row r="43" spans="1:6" ht="45.75" customHeight="1" x14ac:dyDescent="0.25">
      <c r="A43"/>
      <c r="B43" s="190" t="s">
        <v>228</v>
      </c>
      <c r="C43" s="190"/>
      <c r="D43" s="190"/>
      <c r="E43" s="28">
        <f>99934687.5/12+63034324.2/11*2</f>
        <v>19788676.843181819</v>
      </c>
      <c r="F43" s="25" t="s">
        <v>212</v>
      </c>
    </row>
    <row r="45" spans="1:6" ht="31.5" customHeight="1" x14ac:dyDescent="0.25">
      <c r="A45" s="2" t="s">
        <v>221</v>
      </c>
      <c r="B45" s="190" t="s">
        <v>222</v>
      </c>
      <c r="C45" s="190"/>
      <c r="D45" s="190"/>
      <c r="E45" s="25">
        <v>0</v>
      </c>
      <c r="F45" s="25" t="s">
        <v>210</v>
      </c>
    </row>
    <row r="47" spans="1:6" x14ac:dyDescent="0.25">
      <c r="A47"/>
    </row>
    <row r="48" spans="1:6" ht="63" customHeight="1" x14ac:dyDescent="0.25">
      <c r="A48"/>
      <c r="B48" s="190" t="s">
        <v>223</v>
      </c>
      <c r="C48" s="190"/>
      <c r="D48" s="190"/>
      <c r="E48" s="25">
        <f>IFERROR((0.3*E43)/E45,0)</f>
        <v>0</v>
      </c>
      <c r="F48" s="25" t="s">
        <v>212</v>
      </c>
    </row>
    <row r="50" spans="1:6" ht="49.5" customHeight="1" x14ac:dyDescent="0.25">
      <c r="A50" s="197" t="s">
        <v>224</v>
      </c>
      <c r="B50" s="198"/>
      <c r="C50" s="198"/>
      <c r="D50" s="198"/>
      <c r="E50" s="198"/>
      <c r="F50" s="198"/>
    </row>
    <row r="52" spans="1:6" ht="32.25" customHeight="1" x14ac:dyDescent="0.25">
      <c r="B52"/>
    </row>
    <row r="54" spans="1:6" ht="21.75" customHeight="1" x14ac:dyDescent="0.25">
      <c r="A54"/>
      <c r="B54" s="25" t="s">
        <v>225</v>
      </c>
    </row>
    <row r="57" spans="1:6" ht="75.75" customHeight="1" x14ac:dyDescent="0.3">
      <c r="A57" s="194"/>
      <c r="B57" s="195"/>
      <c r="C57" s="195"/>
      <c r="D57" s="195"/>
      <c r="E57" s="195"/>
      <c r="F57" s="195"/>
    </row>
  </sheetData>
  <mergeCells count="22">
    <mergeCell ref="A57:F57"/>
    <mergeCell ref="B14:D14"/>
    <mergeCell ref="A16:F16"/>
    <mergeCell ref="B20:D20"/>
    <mergeCell ref="B22:D22"/>
    <mergeCell ref="B37:F37"/>
    <mergeCell ref="A39:F39"/>
    <mergeCell ref="B43:D43"/>
    <mergeCell ref="B45:D45"/>
    <mergeCell ref="B48:D48"/>
    <mergeCell ref="A50:F50"/>
    <mergeCell ref="B27:D27"/>
    <mergeCell ref="B29:D29"/>
    <mergeCell ref="B33:D33"/>
    <mergeCell ref="B35:D35"/>
    <mergeCell ref="E1:F1"/>
    <mergeCell ref="B9:D9"/>
    <mergeCell ref="B6:F6"/>
    <mergeCell ref="A7:F7"/>
    <mergeCell ref="B11:D11"/>
    <mergeCell ref="A4:F4"/>
    <mergeCell ref="A3:F3"/>
  </mergeCells>
  <pageMargins left="0.7" right="0.7" top="0.75" bottom="0.75" header="0.3" footer="0.3"/>
  <pageSetup paperSize="9" scale="73" orientation="portrait" r:id="rId1"/>
  <rowBreaks count="1" manualBreakCount="1">
    <brk id="35" max="5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595</vt:i4>
      </vt:variant>
    </vt:vector>
  </HeadingPairs>
  <TitlesOfParts>
    <vt:vector size="600" baseType="lpstr">
      <vt:lpstr>ПР_1_Городская пол-ка</vt:lpstr>
      <vt:lpstr>ПР-1_МОДБ</vt:lpstr>
      <vt:lpstr>ПР_1_МОБ</vt:lpstr>
      <vt:lpstr>ПР_2_Ранжирование</vt:lpstr>
      <vt:lpstr>ПР_3 ОБЪЕМ СРЕДСТВ</vt:lpstr>
      <vt:lpstr>'ПР_1_Городская пол-ка'!T_РЕЗ1</vt:lpstr>
      <vt:lpstr>ПР_1_МОБ!T_РЕЗ1</vt:lpstr>
      <vt:lpstr>'ПР-1_МОДБ'!T_РЕЗ1</vt:lpstr>
      <vt:lpstr>'ПР_1_Городская пол-ка'!T_РЕЗ10</vt:lpstr>
      <vt:lpstr>ПР_1_МОБ!T_РЕЗ10</vt:lpstr>
      <vt:lpstr>'ПР-1_МОДБ'!T_РЕЗ10</vt:lpstr>
      <vt:lpstr>'ПР_1_Городская пол-ка'!T_РЕЗ11</vt:lpstr>
      <vt:lpstr>ПР_1_МОБ!T_РЕЗ11</vt:lpstr>
      <vt:lpstr>'ПР-1_МОДБ'!T_РЕЗ11</vt:lpstr>
      <vt:lpstr>'ПР_1_Городская пол-ка'!T_РЕЗ12</vt:lpstr>
      <vt:lpstr>ПР_1_МОБ!T_РЕЗ12</vt:lpstr>
      <vt:lpstr>'ПР-1_МОДБ'!T_РЕЗ12</vt:lpstr>
      <vt:lpstr>'ПР_1_Городская пол-ка'!T_РЕЗ13</vt:lpstr>
      <vt:lpstr>ПР_1_МОБ!T_РЕЗ13</vt:lpstr>
      <vt:lpstr>'ПР-1_МОДБ'!T_РЕЗ13</vt:lpstr>
      <vt:lpstr>'ПР_1_Городская пол-ка'!T_РЕЗ14</vt:lpstr>
      <vt:lpstr>ПР_1_МОБ!T_РЕЗ14</vt:lpstr>
      <vt:lpstr>'ПР-1_МОДБ'!T_РЕЗ14</vt:lpstr>
      <vt:lpstr>'ПР_1_Городская пол-ка'!T_РЕЗ15</vt:lpstr>
      <vt:lpstr>ПР_1_МОБ!T_РЕЗ15</vt:lpstr>
      <vt:lpstr>'ПР-1_МОДБ'!T_РЕЗ15</vt:lpstr>
      <vt:lpstr>'ПР_1_Городская пол-ка'!T_РЕЗ16</vt:lpstr>
      <vt:lpstr>ПР_1_МОБ!T_РЕЗ16</vt:lpstr>
      <vt:lpstr>'ПР-1_МОДБ'!T_РЕЗ16</vt:lpstr>
      <vt:lpstr>'ПР_1_Городская пол-ка'!T_РЕЗ17</vt:lpstr>
      <vt:lpstr>ПР_1_МОБ!T_РЕЗ17</vt:lpstr>
      <vt:lpstr>'ПР-1_МОДБ'!T_РЕЗ17</vt:lpstr>
      <vt:lpstr>'ПР_1_Городская пол-ка'!T_РЕЗ18</vt:lpstr>
      <vt:lpstr>ПР_1_МОБ!T_РЕЗ18</vt:lpstr>
      <vt:lpstr>'ПР-1_МОДБ'!T_РЕЗ18</vt:lpstr>
      <vt:lpstr>'ПР_1_Городская пол-ка'!T_РЕЗ19</vt:lpstr>
      <vt:lpstr>ПР_1_МОБ!T_РЕЗ19</vt:lpstr>
      <vt:lpstr>'ПР-1_МОДБ'!T_РЕЗ19</vt:lpstr>
      <vt:lpstr>'ПР_1_Городская пол-ка'!T_РЕЗ2</vt:lpstr>
      <vt:lpstr>ПР_1_МОБ!T_РЕЗ2</vt:lpstr>
      <vt:lpstr>'ПР-1_МОДБ'!T_РЕЗ2</vt:lpstr>
      <vt:lpstr>'ПР_1_Городская пол-ка'!T_РЕЗ20</vt:lpstr>
      <vt:lpstr>ПР_1_МОБ!T_РЕЗ20</vt:lpstr>
      <vt:lpstr>'ПР-1_МОДБ'!T_РЕЗ20</vt:lpstr>
      <vt:lpstr>'ПР_1_Городская пол-ка'!T_РЕЗ21</vt:lpstr>
      <vt:lpstr>ПР_1_МОБ!T_РЕЗ21</vt:lpstr>
      <vt:lpstr>'ПР-1_МОДБ'!T_РЕЗ21</vt:lpstr>
      <vt:lpstr>'ПР_1_Городская пол-ка'!T_РЕЗ22</vt:lpstr>
      <vt:lpstr>ПР_1_МОБ!T_РЕЗ22</vt:lpstr>
      <vt:lpstr>'ПР-1_МОДБ'!T_РЕЗ22</vt:lpstr>
      <vt:lpstr>'ПР_1_Городская пол-ка'!T_РЕЗ23</vt:lpstr>
      <vt:lpstr>ПР_1_МОБ!T_РЕЗ23</vt:lpstr>
      <vt:lpstr>'ПР-1_МОДБ'!T_РЕЗ23</vt:lpstr>
      <vt:lpstr>'ПР_1_Городская пол-ка'!T_РЕЗ24</vt:lpstr>
      <vt:lpstr>ПР_1_МОБ!T_РЕЗ24</vt:lpstr>
      <vt:lpstr>'ПР-1_МОДБ'!T_РЕЗ24</vt:lpstr>
      <vt:lpstr>'ПР_1_Городская пол-ка'!T_РЕЗ25</vt:lpstr>
      <vt:lpstr>ПР_1_МОБ!T_РЕЗ25</vt:lpstr>
      <vt:lpstr>'ПР-1_МОДБ'!T_РЕЗ25</vt:lpstr>
      <vt:lpstr>'ПР_1_Городская пол-ка'!T_РЕЗ26</vt:lpstr>
      <vt:lpstr>ПР_1_МОБ!T_РЕЗ26</vt:lpstr>
      <vt:lpstr>'ПР-1_МОДБ'!T_РЕЗ26</vt:lpstr>
      <vt:lpstr>'ПР_1_Городская пол-ка'!T_РЕЗ27</vt:lpstr>
      <vt:lpstr>ПР_1_МОБ!T_РЕЗ27</vt:lpstr>
      <vt:lpstr>'ПР-1_МОДБ'!T_РЕЗ27</vt:lpstr>
      <vt:lpstr>'ПР_1_Городская пол-ка'!T_РЕЗ28</vt:lpstr>
      <vt:lpstr>ПР_1_МОБ!T_РЕЗ28</vt:lpstr>
      <vt:lpstr>'ПР-1_МОДБ'!T_РЕЗ28</vt:lpstr>
      <vt:lpstr>'ПР_1_Городская пол-ка'!T_РЕЗ3</vt:lpstr>
      <vt:lpstr>ПР_1_МОБ!T_РЕЗ3</vt:lpstr>
      <vt:lpstr>'ПР-1_МОДБ'!T_РЕЗ3</vt:lpstr>
      <vt:lpstr>'ПР_1_Городская пол-ка'!T_РЕЗ4</vt:lpstr>
      <vt:lpstr>ПР_1_МОБ!T_РЕЗ4</vt:lpstr>
      <vt:lpstr>'ПР-1_МОДБ'!T_РЕЗ4</vt:lpstr>
      <vt:lpstr>'ПР_1_Городская пол-ка'!T_РЕЗ5</vt:lpstr>
      <vt:lpstr>ПР_1_МОБ!T_РЕЗ5</vt:lpstr>
      <vt:lpstr>'ПР-1_МОДБ'!T_РЕЗ5</vt:lpstr>
      <vt:lpstr>'ПР_1_Городская пол-ка'!T_РЕЗ6</vt:lpstr>
      <vt:lpstr>ПР_1_МОБ!T_РЕЗ6</vt:lpstr>
      <vt:lpstr>'ПР-1_МОДБ'!T_РЕЗ6</vt:lpstr>
      <vt:lpstr>'ПР_1_Городская пол-ка'!T_РЕЗ7</vt:lpstr>
      <vt:lpstr>ПР_1_МОБ!T_РЕЗ7</vt:lpstr>
      <vt:lpstr>'ПР-1_МОДБ'!T_РЕЗ7</vt:lpstr>
      <vt:lpstr>'ПР_1_Городская пол-ка'!T_РЕЗ8</vt:lpstr>
      <vt:lpstr>ПР_1_МОБ!T_РЕЗ8</vt:lpstr>
      <vt:lpstr>'ПР-1_МОДБ'!T_РЕЗ8</vt:lpstr>
      <vt:lpstr>'ПР_1_Городская пол-ка'!T_РЕЗ9</vt:lpstr>
      <vt:lpstr>ПР_1_МОБ!T_РЕЗ9</vt:lpstr>
      <vt:lpstr>'ПР-1_МОДБ'!T_РЕЗ9</vt:lpstr>
      <vt:lpstr>'ПР_1_Городская пол-ка'!V_рез_1_2</vt:lpstr>
      <vt:lpstr>ПР_1_МОБ!V_рез_1_2</vt:lpstr>
      <vt:lpstr>'ПР-1_МОДБ'!V_рез_1_2</vt:lpstr>
      <vt:lpstr>'ПР_1_Городская пол-ка'!V_рез_1_3</vt:lpstr>
      <vt:lpstr>ПР_1_МОБ!V_рез_1_3</vt:lpstr>
      <vt:lpstr>'ПР-1_МОДБ'!V_рез_1_3</vt:lpstr>
      <vt:lpstr>'ПР_1_Городская пол-ка'!V_рез_1_4</vt:lpstr>
      <vt:lpstr>ПР_1_МОБ!V_рез_1_4</vt:lpstr>
      <vt:lpstr>'ПР-1_МОДБ'!V_рез_1_4</vt:lpstr>
      <vt:lpstr>'ПР_1_Городская пол-ка'!V_рез_1_5</vt:lpstr>
      <vt:lpstr>ПР_1_МОБ!V_рез_1_5</vt:lpstr>
      <vt:lpstr>'ПР-1_МОДБ'!V_рез_1_5</vt:lpstr>
      <vt:lpstr>'ПР_1_Городская пол-ка'!V_рез_1_6</vt:lpstr>
      <vt:lpstr>ПР_1_МОБ!V_рез_1_6</vt:lpstr>
      <vt:lpstr>'ПР-1_МОДБ'!V_рез_1_6</vt:lpstr>
      <vt:lpstr>'ПР_1_Городская пол-ка'!V_рез_1_8</vt:lpstr>
      <vt:lpstr>ПР_1_МОБ!V_рез_1_8</vt:lpstr>
      <vt:lpstr>'ПР-1_МОДБ'!V_рез_1_8</vt:lpstr>
      <vt:lpstr>'ПР_1_Городская пол-ка'!V_рез_10_2</vt:lpstr>
      <vt:lpstr>ПР_1_МОБ!V_рез_10_2</vt:lpstr>
      <vt:lpstr>'ПР-1_МОДБ'!V_рез_10_2</vt:lpstr>
      <vt:lpstr>'ПР_1_Городская пол-ка'!V_рез_10_3</vt:lpstr>
      <vt:lpstr>ПР_1_МОБ!V_рез_10_3</vt:lpstr>
      <vt:lpstr>'ПР-1_МОДБ'!V_рез_10_3</vt:lpstr>
      <vt:lpstr>'ПР_1_Городская пол-ка'!V_рез_10_4</vt:lpstr>
      <vt:lpstr>ПР_1_МОБ!V_рез_10_4</vt:lpstr>
      <vt:lpstr>'ПР-1_МОДБ'!V_рез_10_4</vt:lpstr>
      <vt:lpstr>'ПР_1_Городская пол-ка'!V_рез_10_5</vt:lpstr>
      <vt:lpstr>ПР_1_МОБ!V_рез_10_5</vt:lpstr>
      <vt:lpstr>'ПР-1_МОДБ'!V_рез_10_5</vt:lpstr>
      <vt:lpstr>'ПР_1_Городская пол-ка'!V_рез_10_6</vt:lpstr>
      <vt:lpstr>ПР_1_МОБ!V_рез_10_6</vt:lpstr>
      <vt:lpstr>'ПР-1_МОДБ'!V_рез_10_6</vt:lpstr>
      <vt:lpstr>'ПР_1_Городская пол-ка'!V_рез_10_8</vt:lpstr>
      <vt:lpstr>ПР_1_МОБ!V_рез_10_8</vt:lpstr>
      <vt:lpstr>'ПР-1_МОДБ'!V_рез_10_8</vt:lpstr>
      <vt:lpstr>'ПР_1_Городская пол-ка'!V_рез_11_2</vt:lpstr>
      <vt:lpstr>ПР_1_МОБ!V_рез_11_2</vt:lpstr>
      <vt:lpstr>'ПР-1_МОДБ'!V_рез_11_2</vt:lpstr>
      <vt:lpstr>'ПР_1_Городская пол-ка'!V_рез_11_3</vt:lpstr>
      <vt:lpstr>ПР_1_МОБ!V_рез_11_3</vt:lpstr>
      <vt:lpstr>'ПР-1_МОДБ'!V_рез_11_3</vt:lpstr>
      <vt:lpstr>'ПР_1_Городская пол-ка'!V_рез_11_4</vt:lpstr>
      <vt:lpstr>ПР_1_МОБ!V_рез_11_4</vt:lpstr>
      <vt:lpstr>'ПР-1_МОДБ'!V_рез_11_4</vt:lpstr>
      <vt:lpstr>'ПР_1_Городская пол-ка'!V_рез_11_5</vt:lpstr>
      <vt:lpstr>ПР_1_МОБ!V_рез_11_5</vt:lpstr>
      <vt:lpstr>'ПР-1_МОДБ'!V_рез_11_5</vt:lpstr>
      <vt:lpstr>'ПР_1_Городская пол-ка'!V_рез_11_6</vt:lpstr>
      <vt:lpstr>ПР_1_МОБ!V_рез_11_6</vt:lpstr>
      <vt:lpstr>'ПР-1_МОДБ'!V_рез_11_6</vt:lpstr>
      <vt:lpstr>'ПР_1_Городская пол-ка'!V_рез_11_8</vt:lpstr>
      <vt:lpstr>ПР_1_МОБ!V_рез_11_8</vt:lpstr>
      <vt:lpstr>'ПР-1_МОДБ'!V_рез_11_8</vt:lpstr>
      <vt:lpstr>'ПР_1_Городская пол-ка'!V_рез_12_2</vt:lpstr>
      <vt:lpstr>ПР_1_МОБ!V_рез_12_2</vt:lpstr>
      <vt:lpstr>'ПР-1_МОДБ'!V_рез_12_2</vt:lpstr>
      <vt:lpstr>'ПР_1_Городская пол-ка'!V_рез_12_3</vt:lpstr>
      <vt:lpstr>ПР_1_МОБ!V_рез_12_3</vt:lpstr>
      <vt:lpstr>'ПР-1_МОДБ'!V_рез_12_3</vt:lpstr>
      <vt:lpstr>'ПР_1_Городская пол-ка'!V_рез_12_4</vt:lpstr>
      <vt:lpstr>ПР_1_МОБ!V_рез_12_4</vt:lpstr>
      <vt:lpstr>'ПР-1_МОДБ'!V_рез_12_4</vt:lpstr>
      <vt:lpstr>'ПР_1_Городская пол-ка'!V_рез_12_5</vt:lpstr>
      <vt:lpstr>ПР_1_МОБ!V_рез_12_5</vt:lpstr>
      <vt:lpstr>'ПР-1_МОДБ'!V_рез_12_5</vt:lpstr>
      <vt:lpstr>'ПР_1_Городская пол-ка'!V_рез_12_6</vt:lpstr>
      <vt:lpstr>ПР_1_МОБ!V_рез_12_6</vt:lpstr>
      <vt:lpstr>'ПР-1_МОДБ'!V_рез_12_6</vt:lpstr>
      <vt:lpstr>'ПР_1_Городская пол-ка'!V_рез_12_8</vt:lpstr>
      <vt:lpstr>ПР_1_МОБ!V_рез_12_8</vt:lpstr>
      <vt:lpstr>'ПР-1_МОДБ'!V_рез_12_8</vt:lpstr>
      <vt:lpstr>'ПР_1_Городская пол-ка'!V_рез_13_2</vt:lpstr>
      <vt:lpstr>ПР_1_МОБ!V_рез_13_2</vt:lpstr>
      <vt:lpstr>'ПР-1_МОДБ'!V_рез_13_2</vt:lpstr>
      <vt:lpstr>'ПР_1_Городская пол-ка'!V_рез_13_3</vt:lpstr>
      <vt:lpstr>ПР_1_МОБ!V_рез_13_3</vt:lpstr>
      <vt:lpstr>'ПР-1_МОДБ'!V_рез_13_3</vt:lpstr>
      <vt:lpstr>'ПР_1_Городская пол-ка'!V_рез_13_4</vt:lpstr>
      <vt:lpstr>ПР_1_МОБ!V_рез_13_4</vt:lpstr>
      <vt:lpstr>'ПР-1_МОДБ'!V_рез_13_4</vt:lpstr>
      <vt:lpstr>'ПР_1_Городская пол-ка'!V_рез_13_5</vt:lpstr>
      <vt:lpstr>ПР_1_МОБ!V_рез_13_5</vt:lpstr>
      <vt:lpstr>'ПР-1_МОДБ'!V_рез_13_5</vt:lpstr>
      <vt:lpstr>'ПР_1_Городская пол-ка'!V_рез_13_6</vt:lpstr>
      <vt:lpstr>ПР_1_МОБ!V_рез_13_6</vt:lpstr>
      <vt:lpstr>'ПР-1_МОДБ'!V_рез_13_6</vt:lpstr>
      <vt:lpstr>'ПР_1_Городская пол-ка'!V_рез_13_8</vt:lpstr>
      <vt:lpstr>ПР_1_МОБ!V_рез_13_8</vt:lpstr>
      <vt:lpstr>'ПР-1_МОДБ'!V_рез_13_8</vt:lpstr>
      <vt:lpstr>'ПР_1_Городская пол-ка'!V_рез_14_2</vt:lpstr>
      <vt:lpstr>ПР_1_МОБ!V_рез_14_2</vt:lpstr>
      <vt:lpstr>'ПР-1_МОДБ'!V_рез_14_2</vt:lpstr>
      <vt:lpstr>'ПР_1_Городская пол-ка'!V_рез_14_3</vt:lpstr>
      <vt:lpstr>ПР_1_МОБ!V_рез_14_3</vt:lpstr>
      <vt:lpstr>'ПР-1_МОДБ'!V_рез_14_3</vt:lpstr>
      <vt:lpstr>'ПР_1_Городская пол-ка'!V_рез_14_4</vt:lpstr>
      <vt:lpstr>ПР_1_МОБ!V_рез_14_4</vt:lpstr>
      <vt:lpstr>'ПР-1_МОДБ'!V_рез_14_4</vt:lpstr>
      <vt:lpstr>'ПР_1_Городская пол-ка'!V_рез_14_5</vt:lpstr>
      <vt:lpstr>ПР_1_МОБ!V_рез_14_5</vt:lpstr>
      <vt:lpstr>'ПР-1_МОДБ'!V_рез_14_5</vt:lpstr>
      <vt:lpstr>'ПР_1_Городская пол-ка'!V_рез_14_6</vt:lpstr>
      <vt:lpstr>ПР_1_МОБ!V_рез_14_6</vt:lpstr>
      <vt:lpstr>'ПР-1_МОДБ'!V_рез_14_6</vt:lpstr>
      <vt:lpstr>'ПР_1_Городская пол-ка'!V_рез_14_8</vt:lpstr>
      <vt:lpstr>ПР_1_МОБ!V_рез_14_8</vt:lpstr>
      <vt:lpstr>'ПР-1_МОДБ'!V_рез_14_8</vt:lpstr>
      <vt:lpstr>'ПР_1_Городская пол-ка'!V_рез_15_2</vt:lpstr>
      <vt:lpstr>ПР_1_МОБ!V_рез_15_2</vt:lpstr>
      <vt:lpstr>'ПР-1_МОДБ'!V_рез_15_2</vt:lpstr>
      <vt:lpstr>'ПР_1_Городская пол-ка'!V_рез_15_3</vt:lpstr>
      <vt:lpstr>ПР_1_МОБ!V_рез_15_3</vt:lpstr>
      <vt:lpstr>'ПР-1_МОДБ'!V_рез_15_3</vt:lpstr>
      <vt:lpstr>'ПР_1_Городская пол-ка'!V_рез_15_4</vt:lpstr>
      <vt:lpstr>ПР_1_МОБ!V_рез_15_4</vt:lpstr>
      <vt:lpstr>'ПР-1_МОДБ'!V_рез_15_4</vt:lpstr>
      <vt:lpstr>'ПР_1_Городская пол-ка'!V_рез_15_5</vt:lpstr>
      <vt:lpstr>ПР_1_МОБ!V_рез_15_5</vt:lpstr>
      <vt:lpstr>'ПР-1_МОДБ'!V_рез_15_5</vt:lpstr>
      <vt:lpstr>'ПР_1_Городская пол-ка'!V_рез_15_6</vt:lpstr>
      <vt:lpstr>ПР_1_МОБ!V_рез_15_6</vt:lpstr>
      <vt:lpstr>'ПР-1_МОДБ'!V_рез_15_6</vt:lpstr>
      <vt:lpstr>'ПР_1_Городская пол-ка'!V_рез_15_8</vt:lpstr>
      <vt:lpstr>ПР_1_МОБ!V_рез_15_8</vt:lpstr>
      <vt:lpstr>'ПР-1_МОДБ'!V_рез_15_8</vt:lpstr>
      <vt:lpstr>'ПР_1_Городская пол-ка'!V_рез_16_2</vt:lpstr>
      <vt:lpstr>ПР_1_МОБ!V_рез_16_2</vt:lpstr>
      <vt:lpstr>'ПР-1_МОДБ'!V_рез_16_2</vt:lpstr>
      <vt:lpstr>'ПР_1_Городская пол-ка'!V_рез_16_3</vt:lpstr>
      <vt:lpstr>ПР_1_МОБ!V_рез_16_3</vt:lpstr>
      <vt:lpstr>'ПР-1_МОДБ'!V_рез_16_3</vt:lpstr>
      <vt:lpstr>'ПР_1_Городская пол-ка'!V_рез_16_4</vt:lpstr>
      <vt:lpstr>ПР_1_МОБ!V_рез_16_4</vt:lpstr>
      <vt:lpstr>'ПР-1_МОДБ'!V_рез_16_4</vt:lpstr>
      <vt:lpstr>'ПР_1_Городская пол-ка'!V_рез_16_5</vt:lpstr>
      <vt:lpstr>ПР_1_МОБ!V_рез_16_5</vt:lpstr>
      <vt:lpstr>'ПР-1_МОДБ'!V_рез_16_5</vt:lpstr>
      <vt:lpstr>'ПР_1_Городская пол-ка'!V_рез_16_6</vt:lpstr>
      <vt:lpstr>ПР_1_МОБ!V_рез_16_6</vt:lpstr>
      <vt:lpstr>'ПР-1_МОДБ'!V_рез_16_6</vt:lpstr>
      <vt:lpstr>'ПР_1_Городская пол-ка'!V_рез_16_8</vt:lpstr>
      <vt:lpstr>ПР_1_МОБ!V_рез_16_8</vt:lpstr>
      <vt:lpstr>'ПР-1_МОДБ'!V_рез_16_8</vt:lpstr>
      <vt:lpstr>'ПР_1_Городская пол-ка'!V_рез_17_2</vt:lpstr>
      <vt:lpstr>ПР_1_МОБ!V_рез_17_2</vt:lpstr>
      <vt:lpstr>'ПР-1_МОДБ'!V_рез_17_2</vt:lpstr>
      <vt:lpstr>'ПР_1_Городская пол-ка'!V_рез_17_3</vt:lpstr>
      <vt:lpstr>ПР_1_МОБ!V_рез_17_3</vt:lpstr>
      <vt:lpstr>'ПР-1_МОДБ'!V_рез_17_3</vt:lpstr>
      <vt:lpstr>'ПР_1_Городская пол-ка'!V_рез_17_4</vt:lpstr>
      <vt:lpstr>ПР_1_МОБ!V_рез_17_4</vt:lpstr>
      <vt:lpstr>'ПР-1_МОДБ'!V_рез_17_4</vt:lpstr>
      <vt:lpstr>'ПР_1_Городская пол-ка'!V_рез_17_5</vt:lpstr>
      <vt:lpstr>ПР_1_МОБ!V_рез_17_5</vt:lpstr>
      <vt:lpstr>'ПР-1_МОДБ'!V_рез_17_5</vt:lpstr>
      <vt:lpstr>'ПР_1_Городская пол-ка'!V_рез_17_6</vt:lpstr>
      <vt:lpstr>ПР_1_МОБ!V_рез_17_6</vt:lpstr>
      <vt:lpstr>'ПР-1_МОДБ'!V_рез_17_6</vt:lpstr>
      <vt:lpstr>'ПР_1_Городская пол-ка'!V_рез_17_8</vt:lpstr>
      <vt:lpstr>ПР_1_МОБ!V_рез_17_8</vt:lpstr>
      <vt:lpstr>'ПР-1_МОДБ'!V_рез_17_8</vt:lpstr>
      <vt:lpstr>'ПР_1_Городская пол-ка'!V_рез_18_2</vt:lpstr>
      <vt:lpstr>ПР_1_МОБ!V_рез_18_2</vt:lpstr>
      <vt:lpstr>'ПР-1_МОДБ'!V_рез_18_2</vt:lpstr>
      <vt:lpstr>'ПР_1_Городская пол-ка'!V_рез_18_3</vt:lpstr>
      <vt:lpstr>ПР_1_МОБ!V_рез_18_3</vt:lpstr>
      <vt:lpstr>'ПР-1_МОДБ'!V_рез_18_3</vt:lpstr>
      <vt:lpstr>'ПР_1_Городская пол-ка'!V_рез_18_4</vt:lpstr>
      <vt:lpstr>ПР_1_МОБ!V_рез_18_4</vt:lpstr>
      <vt:lpstr>'ПР-1_МОДБ'!V_рез_18_4</vt:lpstr>
      <vt:lpstr>'ПР_1_Городская пол-ка'!V_рез_18_5</vt:lpstr>
      <vt:lpstr>ПР_1_МОБ!V_рез_18_5</vt:lpstr>
      <vt:lpstr>'ПР-1_МОДБ'!V_рез_18_5</vt:lpstr>
      <vt:lpstr>'ПР_1_Городская пол-ка'!V_рез_18_6</vt:lpstr>
      <vt:lpstr>ПР_1_МОБ!V_рез_18_6</vt:lpstr>
      <vt:lpstr>'ПР-1_МОДБ'!V_рез_18_6</vt:lpstr>
      <vt:lpstr>'ПР_1_Городская пол-ка'!V_рез_18_8</vt:lpstr>
      <vt:lpstr>ПР_1_МОБ!V_рез_18_8</vt:lpstr>
      <vt:lpstr>'ПР-1_МОДБ'!V_рез_18_8</vt:lpstr>
      <vt:lpstr>'ПР_1_Городская пол-ка'!V_рез_19_2</vt:lpstr>
      <vt:lpstr>ПР_1_МОБ!V_рез_19_2</vt:lpstr>
      <vt:lpstr>'ПР-1_МОДБ'!V_рез_19_2</vt:lpstr>
      <vt:lpstr>'ПР_1_Городская пол-ка'!V_рез_19_3</vt:lpstr>
      <vt:lpstr>ПР_1_МОБ!V_рез_19_3</vt:lpstr>
      <vt:lpstr>'ПР-1_МОДБ'!V_рез_19_3</vt:lpstr>
      <vt:lpstr>'ПР_1_Городская пол-ка'!V_рез_19_4</vt:lpstr>
      <vt:lpstr>ПР_1_МОБ!V_рез_19_4</vt:lpstr>
      <vt:lpstr>'ПР-1_МОДБ'!V_рез_19_4</vt:lpstr>
      <vt:lpstr>'ПР_1_Городская пол-ка'!V_рез_19_5</vt:lpstr>
      <vt:lpstr>ПР_1_МОБ!V_рез_19_5</vt:lpstr>
      <vt:lpstr>'ПР-1_МОДБ'!V_рез_19_5</vt:lpstr>
      <vt:lpstr>'ПР_1_Городская пол-ка'!V_рез_19_6</vt:lpstr>
      <vt:lpstr>ПР_1_МОБ!V_рез_19_6</vt:lpstr>
      <vt:lpstr>'ПР-1_МОДБ'!V_рез_19_6</vt:lpstr>
      <vt:lpstr>'ПР_1_Городская пол-ка'!V_рез_19_8</vt:lpstr>
      <vt:lpstr>ПР_1_МОБ!V_рез_19_8</vt:lpstr>
      <vt:lpstr>'ПР-1_МОДБ'!V_рез_19_8</vt:lpstr>
      <vt:lpstr>'ПР_1_Городская пол-ка'!V_рез_2_2</vt:lpstr>
      <vt:lpstr>ПР_1_МОБ!V_рез_2_2</vt:lpstr>
      <vt:lpstr>'ПР-1_МОДБ'!V_рез_2_2</vt:lpstr>
      <vt:lpstr>'ПР_1_Городская пол-ка'!V_рез_2_3</vt:lpstr>
      <vt:lpstr>ПР_1_МОБ!V_рез_2_3</vt:lpstr>
      <vt:lpstr>'ПР-1_МОДБ'!V_рез_2_3</vt:lpstr>
      <vt:lpstr>'ПР_1_Городская пол-ка'!V_рез_2_4</vt:lpstr>
      <vt:lpstr>ПР_1_МОБ!V_рез_2_4</vt:lpstr>
      <vt:lpstr>'ПР-1_МОДБ'!V_рез_2_4</vt:lpstr>
      <vt:lpstr>'ПР_1_Городская пол-ка'!V_рез_2_5</vt:lpstr>
      <vt:lpstr>ПР_1_МОБ!V_рез_2_5</vt:lpstr>
      <vt:lpstr>'ПР-1_МОДБ'!V_рез_2_5</vt:lpstr>
      <vt:lpstr>'ПР_1_Городская пол-ка'!V_рез_2_6</vt:lpstr>
      <vt:lpstr>ПР_1_МОБ!V_рез_2_6</vt:lpstr>
      <vt:lpstr>'ПР-1_МОДБ'!V_рез_2_6</vt:lpstr>
      <vt:lpstr>'ПР_1_Городская пол-ка'!V_рез_2_8</vt:lpstr>
      <vt:lpstr>ПР_1_МОБ!V_рез_2_8</vt:lpstr>
      <vt:lpstr>'ПР-1_МОДБ'!V_рез_2_8</vt:lpstr>
      <vt:lpstr>'ПР_1_Городская пол-ка'!V_рез_20_2</vt:lpstr>
      <vt:lpstr>ПР_1_МОБ!V_рез_20_2</vt:lpstr>
      <vt:lpstr>'ПР-1_МОДБ'!V_рез_20_2</vt:lpstr>
      <vt:lpstr>'ПР_1_Городская пол-ка'!V_рез_20_3</vt:lpstr>
      <vt:lpstr>ПР_1_МОБ!V_рез_20_3</vt:lpstr>
      <vt:lpstr>'ПР-1_МОДБ'!V_рез_20_3</vt:lpstr>
      <vt:lpstr>'ПР_1_Городская пол-ка'!V_рез_20_4</vt:lpstr>
      <vt:lpstr>ПР_1_МОБ!V_рез_20_4</vt:lpstr>
      <vt:lpstr>'ПР-1_МОДБ'!V_рез_20_4</vt:lpstr>
      <vt:lpstr>'ПР_1_Городская пол-ка'!V_рез_20_5</vt:lpstr>
      <vt:lpstr>ПР_1_МОБ!V_рез_20_5</vt:lpstr>
      <vt:lpstr>'ПР-1_МОДБ'!V_рез_20_5</vt:lpstr>
      <vt:lpstr>'ПР_1_Городская пол-ка'!V_рез_20_6</vt:lpstr>
      <vt:lpstr>ПР_1_МОБ!V_рез_20_6</vt:lpstr>
      <vt:lpstr>'ПР-1_МОДБ'!V_рез_20_6</vt:lpstr>
      <vt:lpstr>'ПР_1_Городская пол-ка'!V_рез_20_8</vt:lpstr>
      <vt:lpstr>ПР_1_МОБ!V_рез_20_8</vt:lpstr>
      <vt:lpstr>'ПР-1_МОДБ'!V_рез_20_8</vt:lpstr>
      <vt:lpstr>'ПР_1_Городская пол-ка'!V_рез_21_2</vt:lpstr>
      <vt:lpstr>ПР_1_МОБ!V_рез_21_2</vt:lpstr>
      <vt:lpstr>'ПР-1_МОДБ'!V_рез_21_2</vt:lpstr>
      <vt:lpstr>'ПР_1_Городская пол-ка'!V_рез_21_3</vt:lpstr>
      <vt:lpstr>ПР_1_МОБ!V_рез_21_3</vt:lpstr>
      <vt:lpstr>'ПР-1_МОДБ'!V_рез_21_3</vt:lpstr>
      <vt:lpstr>'ПР_1_Городская пол-ка'!V_рез_21_4</vt:lpstr>
      <vt:lpstr>ПР_1_МОБ!V_рез_21_4</vt:lpstr>
      <vt:lpstr>'ПР-1_МОДБ'!V_рез_21_4</vt:lpstr>
      <vt:lpstr>'ПР_1_Городская пол-ка'!V_рез_21_5</vt:lpstr>
      <vt:lpstr>ПР_1_МОБ!V_рез_21_5</vt:lpstr>
      <vt:lpstr>'ПР-1_МОДБ'!V_рез_21_5</vt:lpstr>
      <vt:lpstr>'ПР_1_Городская пол-ка'!V_рез_21_6</vt:lpstr>
      <vt:lpstr>ПР_1_МОБ!V_рез_21_6</vt:lpstr>
      <vt:lpstr>'ПР-1_МОДБ'!V_рез_21_6</vt:lpstr>
      <vt:lpstr>'ПР_1_Городская пол-ка'!V_рез_21_8</vt:lpstr>
      <vt:lpstr>ПР_1_МОБ!V_рез_21_8</vt:lpstr>
      <vt:lpstr>'ПР-1_МОДБ'!V_рез_21_8</vt:lpstr>
      <vt:lpstr>'ПР_1_Городская пол-ка'!V_рез_22_2</vt:lpstr>
      <vt:lpstr>ПР_1_МОБ!V_рез_22_2</vt:lpstr>
      <vt:lpstr>'ПР-1_МОДБ'!V_рез_22_2</vt:lpstr>
      <vt:lpstr>'ПР_1_Городская пол-ка'!V_рез_22_3</vt:lpstr>
      <vt:lpstr>ПР_1_МОБ!V_рез_22_3</vt:lpstr>
      <vt:lpstr>'ПР-1_МОДБ'!V_рез_22_3</vt:lpstr>
      <vt:lpstr>'ПР_1_Городская пол-ка'!V_рез_22_4</vt:lpstr>
      <vt:lpstr>ПР_1_МОБ!V_рез_22_4</vt:lpstr>
      <vt:lpstr>'ПР-1_МОДБ'!V_рез_22_4</vt:lpstr>
      <vt:lpstr>'ПР_1_Городская пол-ка'!V_рез_22_5</vt:lpstr>
      <vt:lpstr>ПР_1_МОБ!V_рез_22_5</vt:lpstr>
      <vt:lpstr>'ПР-1_МОДБ'!V_рез_22_5</vt:lpstr>
      <vt:lpstr>'ПР_1_Городская пол-ка'!V_рез_22_6</vt:lpstr>
      <vt:lpstr>ПР_1_МОБ!V_рез_22_6</vt:lpstr>
      <vt:lpstr>'ПР-1_МОДБ'!V_рез_22_6</vt:lpstr>
      <vt:lpstr>'ПР_1_Городская пол-ка'!V_рез_22_8</vt:lpstr>
      <vt:lpstr>ПР_1_МОБ!V_рез_22_8</vt:lpstr>
      <vt:lpstr>'ПР-1_МОДБ'!V_рез_22_8</vt:lpstr>
      <vt:lpstr>'ПР_1_Городская пол-ка'!V_рез_23_2</vt:lpstr>
      <vt:lpstr>ПР_1_МОБ!V_рез_23_2</vt:lpstr>
      <vt:lpstr>'ПР-1_МОДБ'!V_рез_23_2</vt:lpstr>
      <vt:lpstr>'ПР_1_Городская пол-ка'!V_рез_23_3</vt:lpstr>
      <vt:lpstr>ПР_1_МОБ!V_рез_23_3</vt:lpstr>
      <vt:lpstr>'ПР-1_МОДБ'!V_рез_23_3</vt:lpstr>
      <vt:lpstr>'ПР_1_Городская пол-ка'!V_рез_23_4</vt:lpstr>
      <vt:lpstr>ПР_1_МОБ!V_рез_23_4</vt:lpstr>
      <vt:lpstr>'ПР-1_МОДБ'!V_рез_23_4</vt:lpstr>
      <vt:lpstr>'ПР_1_Городская пол-ка'!V_рез_23_5</vt:lpstr>
      <vt:lpstr>ПР_1_МОБ!V_рез_23_5</vt:lpstr>
      <vt:lpstr>'ПР-1_МОДБ'!V_рез_23_5</vt:lpstr>
      <vt:lpstr>'ПР_1_Городская пол-ка'!V_рез_23_6</vt:lpstr>
      <vt:lpstr>ПР_1_МОБ!V_рез_23_6</vt:lpstr>
      <vt:lpstr>'ПР-1_МОДБ'!V_рез_23_6</vt:lpstr>
      <vt:lpstr>'ПР_1_Городская пол-ка'!V_рез_23_8</vt:lpstr>
      <vt:lpstr>ПР_1_МОБ!V_рез_23_8</vt:lpstr>
      <vt:lpstr>'ПР-1_МОДБ'!V_рез_23_8</vt:lpstr>
      <vt:lpstr>'ПР_1_Городская пол-ка'!V_рез_24_2</vt:lpstr>
      <vt:lpstr>ПР_1_МОБ!V_рез_24_2</vt:lpstr>
      <vt:lpstr>'ПР-1_МОДБ'!V_рез_24_2</vt:lpstr>
      <vt:lpstr>'ПР_1_Городская пол-ка'!V_рез_24_3</vt:lpstr>
      <vt:lpstr>ПР_1_МОБ!V_рез_24_3</vt:lpstr>
      <vt:lpstr>'ПР-1_МОДБ'!V_рез_24_3</vt:lpstr>
      <vt:lpstr>'ПР_1_Городская пол-ка'!V_рез_24_4</vt:lpstr>
      <vt:lpstr>ПР_1_МОБ!V_рез_24_4</vt:lpstr>
      <vt:lpstr>'ПР-1_МОДБ'!V_рез_24_4</vt:lpstr>
      <vt:lpstr>'ПР_1_Городская пол-ка'!V_рез_24_5</vt:lpstr>
      <vt:lpstr>ПР_1_МОБ!V_рез_24_5</vt:lpstr>
      <vt:lpstr>'ПР-1_МОДБ'!V_рез_24_5</vt:lpstr>
      <vt:lpstr>'ПР_1_Городская пол-ка'!V_рез_24_6</vt:lpstr>
      <vt:lpstr>ПР_1_МОБ!V_рез_24_6</vt:lpstr>
      <vt:lpstr>'ПР-1_МОДБ'!V_рез_24_6</vt:lpstr>
      <vt:lpstr>'ПР_1_Городская пол-ка'!V_рез_24_8</vt:lpstr>
      <vt:lpstr>ПР_1_МОБ!V_рез_24_8</vt:lpstr>
      <vt:lpstr>'ПР-1_МОДБ'!V_рез_24_8</vt:lpstr>
      <vt:lpstr>'ПР_1_Городская пол-ка'!V_рез_25_2</vt:lpstr>
      <vt:lpstr>ПР_1_МОБ!V_рез_25_2</vt:lpstr>
      <vt:lpstr>'ПР-1_МОДБ'!V_рез_25_2</vt:lpstr>
      <vt:lpstr>'ПР_1_Городская пол-ка'!V_рез_25_3</vt:lpstr>
      <vt:lpstr>ПР_1_МОБ!V_рез_25_3</vt:lpstr>
      <vt:lpstr>'ПР-1_МОДБ'!V_рез_25_3</vt:lpstr>
      <vt:lpstr>'ПР_1_Городская пол-ка'!V_рез_25_4</vt:lpstr>
      <vt:lpstr>ПР_1_МОБ!V_рез_25_4</vt:lpstr>
      <vt:lpstr>'ПР-1_МОДБ'!V_рез_25_4</vt:lpstr>
      <vt:lpstr>'ПР_1_Городская пол-ка'!V_рез_25_5</vt:lpstr>
      <vt:lpstr>ПР_1_МОБ!V_рез_25_5</vt:lpstr>
      <vt:lpstr>'ПР-1_МОДБ'!V_рез_25_5</vt:lpstr>
      <vt:lpstr>'ПР_1_Городская пол-ка'!V_рез_25_6</vt:lpstr>
      <vt:lpstr>ПР_1_МОБ!V_рез_25_6</vt:lpstr>
      <vt:lpstr>'ПР-1_МОДБ'!V_рез_25_6</vt:lpstr>
      <vt:lpstr>'ПР_1_Городская пол-ка'!V_рез_25_8</vt:lpstr>
      <vt:lpstr>ПР_1_МОБ!V_рез_25_8</vt:lpstr>
      <vt:lpstr>'ПР-1_МОДБ'!V_рез_25_8</vt:lpstr>
      <vt:lpstr>'ПР_1_Городская пол-ка'!V_рез_26_2</vt:lpstr>
      <vt:lpstr>ПР_1_МОБ!V_рез_26_2</vt:lpstr>
      <vt:lpstr>'ПР-1_МОДБ'!V_рез_26_2</vt:lpstr>
      <vt:lpstr>'ПР_1_Городская пол-ка'!V_рез_26_3</vt:lpstr>
      <vt:lpstr>ПР_1_МОБ!V_рез_26_3</vt:lpstr>
      <vt:lpstr>'ПР-1_МОДБ'!V_рез_26_3</vt:lpstr>
      <vt:lpstr>'ПР_1_Городская пол-ка'!V_рез_26_4</vt:lpstr>
      <vt:lpstr>ПР_1_МОБ!V_рез_26_4</vt:lpstr>
      <vt:lpstr>'ПР-1_МОДБ'!V_рез_26_4</vt:lpstr>
      <vt:lpstr>'ПР_1_Городская пол-ка'!V_рез_26_5</vt:lpstr>
      <vt:lpstr>ПР_1_МОБ!V_рез_26_5</vt:lpstr>
      <vt:lpstr>'ПР-1_МОДБ'!V_рез_26_5</vt:lpstr>
      <vt:lpstr>'ПР_1_Городская пол-ка'!V_рез_26_6</vt:lpstr>
      <vt:lpstr>ПР_1_МОБ!V_рез_26_6</vt:lpstr>
      <vt:lpstr>'ПР-1_МОДБ'!V_рез_26_6</vt:lpstr>
      <vt:lpstr>'ПР_1_Городская пол-ка'!V_рез_26_8</vt:lpstr>
      <vt:lpstr>ПР_1_МОБ!V_рез_26_8</vt:lpstr>
      <vt:lpstr>'ПР-1_МОДБ'!V_рез_26_8</vt:lpstr>
      <vt:lpstr>'ПР_1_Городская пол-ка'!V_рез_27_2</vt:lpstr>
      <vt:lpstr>ПР_1_МОБ!V_рез_27_2</vt:lpstr>
      <vt:lpstr>'ПР-1_МОДБ'!V_рез_27_2</vt:lpstr>
      <vt:lpstr>'ПР_1_Городская пол-ка'!V_рез_27_3</vt:lpstr>
      <vt:lpstr>ПР_1_МОБ!V_рез_27_3</vt:lpstr>
      <vt:lpstr>'ПР-1_МОДБ'!V_рез_27_3</vt:lpstr>
      <vt:lpstr>'ПР_1_Городская пол-ка'!V_рез_27_4</vt:lpstr>
      <vt:lpstr>ПР_1_МОБ!V_рез_27_4</vt:lpstr>
      <vt:lpstr>'ПР-1_МОДБ'!V_рез_27_4</vt:lpstr>
      <vt:lpstr>'ПР_1_Городская пол-ка'!V_рез_27_5</vt:lpstr>
      <vt:lpstr>ПР_1_МОБ!V_рез_27_5</vt:lpstr>
      <vt:lpstr>'ПР-1_МОДБ'!V_рез_27_5</vt:lpstr>
      <vt:lpstr>'ПР_1_Городская пол-ка'!V_рез_27_6</vt:lpstr>
      <vt:lpstr>ПР_1_МОБ!V_рез_27_6</vt:lpstr>
      <vt:lpstr>'ПР-1_МОДБ'!V_рез_27_6</vt:lpstr>
      <vt:lpstr>'ПР_1_Городская пол-ка'!V_рез_27_8</vt:lpstr>
      <vt:lpstr>ПР_1_МОБ!V_рез_27_8</vt:lpstr>
      <vt:lpstr>'ПР-1_МОДБ'!V_рез_27_8</vt:lpstr>
      <vt:lpstr>'ПР_1_Городская пол-ка'!V_рез_28_2</vt:lpstr>
      <vt:lpstr>ПР_1_МОБ!V_рез_28_2</vt:lpstr>
      <vt:lpstr>'ПР-1_МОДБ'!V_рез_28_2</vt:lpstr>
      <vt:lpstr>'ПР_1_Городская пол-ка'!V_рез_28_3</vt:lpstr>
      <vt:lpstr>ПР_1_МОБ!V_рез_28_3</vt:lpstr>
      <vt:lpstr>'ПР-1_МОДБ'!V_рез_28_3</vt:lpstr>
      <vt:lpstr>'ПР_1_Городская пол-ка'!V_рез_28_4</vt:lpstr>
      <vt:lpstr>ПР_1_МОБ!V_рез_28_4</vt:lpstr>
      <vt:lpstr>'ПР-1_МОДБ'!V_рез_28_4</vt:lpstr>
      <vt:lpstr>'ПР_1_Городская пол-ка'!V_рез_28_5</vt:lpstr>
      <vt:lpstr>ПР_1_МОБ!V_рез_28_5</vt:lpstr>
      <vt:lpstr>'ПР-1_МОДБ'!V_рез_28_5</vt:lpstr>
      <vt:lpstr>'ПР_1_Городская пол-ка'!V_рез_28_6</vt:lpstr>
      <vt:lpstr>ПР_1_МОБ!V_рез_28_6</vt:lpstr>
      <vt:lpstr>'ПР-1_МОДБ'!V_рез_28_6</vt:lpstr>
      <vt:lpstr>'ПР_1_Городская пол-ка'!V_рез_28_8</vt:lpstr>
      <vt:lpstr>ПР_1_МОБ!V_рез_28_8</vt:lpstr>
      <vt:lpstr>'ПР-1_МОДБ'!V_рез_28_8</vt:lpstr>
      <vt:lpstr>'ПР_1_Городская пол-ка'!V_рез_3_2</vt:lpstr>
      <vt:lpstr>ПР_1_МОБ!V_рез_3_2</vt:lpstr>
      <vt:lpstr>'ПР-1_МОДБ'!V_рез_3_2</vt:lpstr>
      <vt:lpstr>'ПР_1_Городская пол-ка'!V_рез_3_3</vt:lpstr>
      <vt:lpstr>ПР_1_МОБ!V_рез_3_3</vt:lpstr>
      <vt:lpstr>'ПР-1_МОДБ'!V_рез_3_3</vt:lpstr>
      <vt:lpstr>'ПР_1_Городская пол-ка'!V_рез_3_4</vt:lpstr>
      <vt:lpstr>ПР_1_МОБ!V_рез_3_4</vt:lpstr>
      <vt:lpstr>'ПР-1_МОДБ'!V_рез_3_4</vt:lpstr>
      <vt:lpstr>'ПР_1_Городская пол-ка'!V_рез_3_5</vt:lpstr>
      <vt:lpstr>ПР_1_МОБ!V_рез_3_5</vt:lpstr>
      <vt:lpstr>'ПР-1_МОДБ'!V_рез_3_5</vt:lpstr>
      <vt:lpstr>'ПР_1_Городская пол-ка'!V_рез_3_6</vt:lpstr>
      <vt:lpstr>ПР_1_МОБ!V_рез_3_6</vt:lpstr>
      <vt:lpstr>'ПР-1_МОДБ'!V_рез_3_6</vt:lpstr>
      <vt:lpstr>'ПР_1_Городская пол-ка'!V_рез_3_8</vt:lpstr>
      <vt:lpstr>ПР_1_МОБ!V_рез_3_8</vt:lpstr>
      <vt:lpstr>'ПР-1_МОДБ'!V_рез_3_8</vt:lpstr>
      <vt:lpstr>'ПР_1_Городская пол-ка'!V_рез_4_2</vt:lpstr>
      <vt:lpstr>ПР_1_МОБ!V_рез_4_2</vt:lpstr>
      <vt:lpstr>'ПР-1_МОДБ'!V_рез_4_2</vt:lpstr>
      <vt:lpstr>'ПР_1_Городская пол-ка'!V_рез_4_3</vt:lpstr>
      <vt:lpstr>ПР_1_МОБ!V_рез_4_3</vt:lpstr>
      <vt:lpstr>'ПР-1_МОДБ'!V_рез_4_3</vt:lpstr>
      <vt:lpstr>'ПР_1_Городская пол-ка'!V_рез_4_4</vt:lpstr>
      <vt:lpstr>ПР_1_МОБ!V_рез_4_4</vt:lpstr>
      <vt:lpstr>'ПР-1_МОДБ'!V_рез_4_4</vt:lpstr>
      <vt:lpstr>'ПР_1_Городская пол-ка'!V_рез_4_5</vt:lpstr>
      <vt:lpstr>ПР_1_МОБ!V_рез_4_5</vt:lpstr>
      <vt:lpstr>'ПР-1_МОДБ'!V_рез_4_5</vt:lpstr>
      <vt:lpstr>'ПР_1_Городская пол-ка'!V_рез_4_6</vt:lpstr>
      <vt:lpstr>ПР_1_МОБ!V_рез_4_6</vt:lpstr>
      <vt:lpstr>'ПР-1_МОДБ'!V_рез_4_6</vt:lpstr>
      <vt:lpstr>'ПР_1_Городская пол-ка'!V_рез_4_8</vt:lpstr>
      <vt:lpstr>ПР_1_МОБ!V_рез_4_8</vt:lpstr>
      <vt:lpstr>'ПР-1_МОДБ'!V_рез_4_8</vt:lpstr>
      <vt:lpstr>'ПР_1_Городская пол-ка'!V_рез_5_2</vt:lpstr>
      <vt:lpstr>ПР_1_МОБ!V_рез_5_2</vt:lpstr>
      <vt:lpstr>'ПР-1_МОДБ'!V_рез_5_2</vt:lpstr>
      <vt:lpstr>'ПР_1_Городская пол-ка'!V_рез_5_3</vt:lpstr>
      <vt:lpstr>ПР_1_МОБ!V_рез_5_3</vt:lpstr>
      <vt:lpstr>'ПР-1_МОДБ'!V_рез_5_3</vt:lpstr>
      <vt:lpstr>'ПР_1_Городская пол-ка'!V_рез_5_4</vt:lpstr>
      <vt:lpstr>ПР_1_МОБ!V_рез_5_4</vt:lpstr>
      <vt:lpstr>'ПР-1_МОДБ'!V_рез_5_4</vt:lpstr>
      <vt:lpstr>'ПР_1_Городская пол-ка'!V_рез_5_5</vt:lpstr>
      <vt:lpstr>ПР_1_МОБ!V_рез_5_5</vt:lpstr>
      <vt:lpstr>'ПР-1_МОДБ'!V_рез_5_5</vt:lpstr>
      <vt:lpstr>'ПР_1_Городская пол-ка'!V_рез_5_6</vt:lpstr>
      <vt:lpstr>ПР_1_МОБ!V_рез_5_6</vt:lpstr>
      <vt:lpstr>'ПР-1_МОДБ'!V_рез_5_6</vt:lpstr>
      <vt:lpstr>'ПР_1_Городская пол-ка'!V_рез_5_8</vt:lpstr>
      <vt:lpstr>ПР_1_МОБ!V_рез_5_8</vt:lpstr>
      <vt:lpstr>'ПР-1_МОДБ'!V_рез_5_8</vt:lpstr>
      <vt:lpstr>'ПР_1_Городская пол-ка'!V_рез_6_2</vt:lpstr>
      <vt:lpstr>ПР_1_МОБ!V_рез_6_2</vt:lpstr>
      <vt:lpstr>'ПР-1_МОДБ'!V_рез_6_2</vt:lpstr>
      <vt:lpstr>'ПР_1_Городская пол-ка'!V_рез_6_3</vt:lpstr>
      <vt:lpstr>ПР_1_МОБ!V_рез_6_3</vt:lpstr>
      <vt:lpstr>'ПР-1_МОДБ'!V_рез_6_3</vt:lpstr>
      <vt:lpstr>'ПР_1_Городская пол-ка'!V_рез_6_4</vt:lpstr>
      <vt:lpstr>ПР_1_МОБ!V_рез_6_4</vt:lpstr>
      <vt:lpstr>'ПР-1_МОДБ'!V_рез_6_4</vt:lpstr>
      <vt:lpstr>'ПР_1_Городская пол-ка'!V_рез_6_5</vt:lpstr>
      <vt:lpstr>ПР_1_МОБ!V_рез_6_5</vt:lpstr>
      <vt:lpstr>'ПР-1_МОДБ'!V_рез_6_5</vt:lpstr>
      <vt:lpstr>'ПР_1_Городская пол-ка'!V_рез_6_6</vt:lpstr>
      <vt:lpstr>ПР_1_МОБ!V_рез_6_6</vt:lpstr>
      <vt:lpstr>'ПР-1_МОДБ'!V_рез_6_6</vt:lpstr>
      <vt:lpstr>'ПР_1_Городская пол-ка'!V_рез_6_8</vt:lpstr>
      <vt:lpstr>ПР_1_МОБ!V_рез_6_8</vt:lpstr>
      <vt:lpstr>'ПР-1_МОДБ'!V_рез_6_8</vt:lpstr>
      <vt:lpstr>'ПР_1_Городская пол-ка'!V_рез_7_2</vt:lpstr>
      <vt:lpstr>ПР_1_МОБ!V_рез_7_2</vt:lpstr>
      <vt:lpstr>'ПР-1_МОДБ'!V_рез_7_2</vt:lpstr>
      <vt:lpstr>'ПР_1_Городская пол-ка'!V_рез_7_3</vt:lpstr>
      <vt:lpstr>ПР_1_МОБ!V_рез_7_3</vt:lpstr>
      <vt:lpstr>'ПР-1_МОДБ'!V_рез_7_3</vt:lpstr>
      <vt:lpstr>'ПР_1_Городская пол-ка'!V_рез_7_4</vt:lpstr>
      <vt:lpstr>ПР_1_МОБ!V_рез_7_4</vt:lpstr>
      <vt:lpstr>'ПР-1_МОДБ'!V_рез_7_4</vt:lpstr>
      <vt:lpstr>'ПР_1_Городская пол-ка'!V_рез_7_5</vt:lpstr>
      <vt:lpstr>ПР_1_МОБ!V_рез_7_5</vt:lpstr>
      <vt:lpstr>'ПР-1_МОДБ'!V_рез_7_5</vt:lpstr>
      <vt:lpstr>'ПР_1_Городская пол-ка'!V_рез_7_6</vt:lpstr>
      <vt:lpstr>ПР_1_МОБ!V_рез_7_6</vt:lpstr>
      <vt:lpstr>'ПР-1_МОДБ'!V_рез_7_6</vt:lpstr>
      <vt:lpstr>'ПР_1_Городская пол-ка'!V_рез_7_8</vt:lpstr>
      <vt:lpstr>ПР_1_МОБ!V_рез_7_8</vt:lpstr>
      <vt:lpstr>'ПР-1_МОДБ'!V_рез_7_8</vt:lpstr>
      <vt:lpstr>'ПР_1_Городская пол-ка'!V_рез_8_2</vt:lpstr>
      <vt:lpstr>ПР_1_МОБ!V_рез_8_2</vt:lpstr>
      <vt:lpstr>'ПР-1_МОДБ'!V_рез_8_2</vt:lpstr>
      <vt:lpstr>'ПР_1_Городская пол-ка'!V_рез_8_3</vt:lpstr>
      <vt:lpstr>ПР_1_МОБ!V_рез_8_3</vt:lpstr>
      <vt:lpstr>'ПР-1_МОДБ'!V_рез_8_3</vt:lpstr>
      <vt:lpstr>'ПР_1_Городская пол-ка'!V_рез_8_4</vt:lpstr>
      <vt:lpstr>ПР_1_МОБ!V_рез_8_4</vt:lpstr>
      <vt:lpstr>'ПР-1_МОДБ'!V_рез_8_4</vt:lpstr>
      <vt:lpstr>'ПР_1_Городская пол-ка'!V_рез_8_5</vt:lpstr>
      <vt:lpstr>ПР_1_МОБ!V_рез_8_5</vt:lpstr>
      <vt:lpstr>'ПР-1_МОДБ'!V_рез_8_5</vt:lpstr>
      <vt:lpstr>'ПР_1_Городская пол-ка'!V_рез_8_6</vt:lpstr>
      <vt:lpstr>ПР_1_МОБ!V_рез_8_6</vt:lpstr>
      <vt:lpstr>'ПР-1_МОДБ'!V_рез_8_6</vt:lpstr>
      <vt:lpstr>'ПР_1_Городская пол-ка'!V_рез_8_8</vt:lpstr>
      <vt:lpstr>ПР_1_МОБ!V_рез_8_8</vt:lpstr>
      <vt:lpstr>'ПР-1_МОДБ'!V_рез_8_8</vt:lpstr>
      <vt:lpstr>'ПР_1_Городская пол-ка'!V_рез_9_2</vt:lpstr>
      <vt:lpstr>ПР_1_МОБ!V_рез_9_2</vt:lpstr>
      <vt:lpstr>'ПР-1_МОДБ'!V_рез_9_2</vt:lpstr>
      <vt:lpstr>'ПР_1_Городская пол-ка'!V_рез_9_3</vt:lpstr>
      <vt:lpstr>ПР_1_МОБ!V_рез_9_3</vt:lpstr>
      <vt:lpstr>'ПР-1_МОДБ'!V_рез_9_3</vt:lpstr>
      <vt:lpstr>'ПР_1_Городская пол-ка'!V_рез_9_4</vt:lpstr>
      <vt:lpstr>ПР_1_МОБ!V_рез_9_4</vt:lpstr>
      <vt:lpstr>'ПР-1_МОДБ'!V_рез_9_4</vt:lpstr>
      <vt:lpstr>'ПР_1_Городская пол-ка'!V_рез_9_5</vt:lpstr>
      <vt:lpstr>ПР_1_МОБ!V_рез_9_5</vt:lpstr>
      <vt:lpstr>'ПР-1_МОДБ'!V_рез_9_5</vt:lpstr>
      <vt:lpstr>'ПР_1_Городская пол-ка'!V_рез_9_6</vt:lpstr>
      <vt:lpstr>ПР_1_МОБ!V_рез_9_6</vt:lpstr>
      <vt:lpstr>'ПР-1_МОДБ'!V_рез_9_6</vt:lpstr>
      <vt:lpstr>'ПР_1_Городская пол-ка'!V_рез_9_8</vt:lpstr>
      <vt:lpstr>ПР_1_МОБ!V_рез_9_8</vt:lpstr>
      <vt:lpstr>'ПР-1_МОДБ'!V_рез_9_8</vt:lpstr>
      <vt:lpstr>'ПР_1_Городская пол-ка'!Заголовки_для_печати</vt:lpstr>
      <vt:lpstr>'ПР-1_МОДБ'!Заголовки_для_печати</vt:lpstr>
      <vt:lpstr>'ПР_1_Городская пол-ка'!Область_печати</vt:lpstr>
      <vt:lpstr>ПР_1_МОБ!Область_печати</vt:lpstr>
      <vt:lpstr>ПР_2_Ранжирование!Область_печати</vt:lpstr>
      <vt:lpstr>'ПР_3 ОБЪЕМ СРЕДСТВ'!Область_печати</vt:lpstr>
      <vt:lpstr>'ПР-1_МОДБ'!Область_печати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USOIWEB</dc:creator>
  <cp:lastModifiedBy>kazanceva</cp:lastModifiedBy>
  <cp:lastPrinted>2022-09-27T06:50:29Z</cp:lastPrinted>
  <dcterms:created xsi:type="dcterms:W3CDTF">2022-04-29T11:46:42Z</dcterms:created>
  <dcterms:modified xsi:type="dcterms:W3CDTF">2022-09-28T22:41:46Z</dcterms:modified>
</cp:coreProperties>
</file>