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1'!$A$1:$G$357</definedName>
    <definedName name="_xlnm.Print_Area" localSheetId="1">'Приложение 2'!$A$1:$F$123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33" i="2" s="1"/>
  <c r="E96" i="2" l="1"/>
  <c r="E31" i="2"/>
  <c r="E27" i="2" l="1"/>
  <c r="E257" i="1" l="1"/>
  <c r="F49" i="1"/>
  <c r="F44" i="1"/>
  <c r="F43" i="1"/>
  <c r="D3" i="2" l="1"/>
  <c r="F47" i="1" l="1"/>
  <c r="F45" i="1"/>
  <c r="A110" i="2" l="1"/>
  <c r="E98" i="2" l="1"/>
  <c r="F249" i="1"/>
  <c r="F236" i="1"/>
  <c r="F240" i="1"/>
  <c r="F233" i="1"/>
  <c r="F280" i="1"/>
  <c r="E280" i="1"/>
  <c r="H280" i="1" s="1"/>
  <c r="E92" i="2"/>
  <c r="E81" i="2" s="1"/>
  <c r="E82" i="2"/>
  <c r="E300" i="1"/>
  <c r="E240" i="1"/>
  <c r="E295" i="1"/>
  <c r="F257" i="1"/>
  <c r="E241" i="1" l="1"/>
  <c r="E252" i="1"/>
  <c r="E256" i="1"/>
  <c r="E255" i="1"/>
  <c r="E251" i="1"/>
  <c r="E249" i="1"/>
  <c r="F245" i="1"/>
  <c r="E246" i="1"/>
  <c r="E245" i="1"/>
  <c r="E235" i="1"/>
  <c r="F238" i="1"/>
  <c r="E238" i="1"/>
  <c r="H36" i="1"/>
  <c r="H29" i="1"/>
  <c r="F36" i="1"/>
</calcChain>
</file>

<file path=xl/comments1.xml><?xml version="1.0" encoding="utf-8"?>
<comments xmlns="http://schemas.openxmlformats.org/spreadsheetml/2006/main">
  <authors>
    <author>Автор</author>
  </authors>
  <commentList>
    <comment ref="F2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включаются:
стоматология;
онкология;
гинекология;
неотложка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включаются:
стоматология;
онкология;
гинекология;
неотложка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2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учётом диализа</t>
        </r>
      </text>
    </comment>
  </commentList>
</comments>
</file>

<file path=xl/sharedStrings.xml><?xml version="1.0" encoding="utf-8"?>
<sst xmlns="http://schemas.openxmlformats.org/spreadsheetml/2006/main" count="798" uniqueCount="319">
  <si>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</si>
  <si>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</si>
  <si>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</si>
  <si>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</si>
  <si>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</si>
  <si>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</si>
  <si>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</si>
  <si>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</si>
  <si>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</si>
  <si>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</si>
  <si>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</si>
  <si>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</si>
  <si>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</si>
  <si>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</si>
  <si>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</si>
  <si>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</si>
  <si>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</si>
  <si>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</si>
  <si>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</si>
  <si>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</si>
  <si>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</si>
  <si>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</si>
  <si>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</si>
  <si>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</si>
  <si>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</si>
  <si>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</si>
  <si>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</si>
  <si>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</si>
  <si>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</si>
  <si>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</si>
  <si>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</si>
  <si>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</si>
  <si>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</si>
  <si>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</si>
  <si>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</si>
  <si>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</si>
  <si>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</si>
  <si>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</si>
  <si>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</si>
  <si>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</si>
  <si>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</si>
  <si>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</si>
  <si>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</si>
  <si>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</si>
  <si>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</si>
  <si>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</si>
  <si>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</si>
  <si>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</si>
  <si>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</si>
  <si>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</si>
  <si>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</si>
  <si>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</si>
  <si>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</si>
  <si>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</si>
  <si>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</si>
  <si>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</si>
  <si>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</si>
  <si>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</si>
  <si>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</si>
  <si>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</si>
  <si>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</si>
  <si>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</si>
  <si>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</si>
  <si>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</si>
  <si>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</si>
  <si>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</si>
  <si>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</si>
  <si>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</si>
  <si>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</si>
  <si>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</si>
  <si>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</si>
  <si>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</si>
  <si>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</si>
  <si>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</si>
  <si>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</si>
  <si>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С.И. Тимофеев, главный врач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</si>
  <si>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</si>
  <si>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</si>
  <si>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</si>
  <si>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</si>
  <si>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</si>
  <si>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</si>
  <si>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</si>
  <si>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</si>
  <si>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Гемодиафильтрация продленная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</si>
  <si>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</si>
  <si>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</si>
  <si>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</si>
  <si>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</si>
  <si>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</si>
  <si>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A18.05.011.001</t>
  </si>
  <si>
    <t>A18.05.002.005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</si>
  <si>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</t>
    </r>
    <r>
      <rPr>
        <u/>
        <sz val="14"/>
        <color rgb="FF0000FF"/>
        <rFont val="Times New Roman"/>
        <family val="1"/>
        <charset val="204"/>
      </rPr>
      <t xml:space="preserve"> 2021 </t>
    </r>
    <r>
      <rPr>
        <u/>
        <sz val="14"/>
        <color theme="1"/>
        <rFont val="Times New Roman"/>
        <family val="1"/>
        <charset val="204"/>
      </rPr>
      <t xml:space="preserve">   </t>
    </r>
    <r>
      <rPr>
        <sz val="14"/>
        <color theme="1"/>
        <rFont val="Times New Roman"/>
        <family val="1"/>
        <charset val="204"/>
      </rPr>
      <t xml:space="preserve">  год,</t>
    </r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</si>
  <si>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</si>
  <si>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</si>
  <si>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</si>
  <si>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</si>
  <si>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</si>
  <si>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Эндопротезирование суставов конечностей 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</si>
  <si>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</si>
  <si>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</si>
  <si>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</t>
  </si>
  <si>
    <t>Перитонеальный диализ с использованием автоматизированных технологий</t>
  </si>
  <si>
    <t>A18.30.001</t>
  </si>
  <si>
    <t>A18.30.001.002</t>
  </si>
  <si>
    <t xml:space="preserve">    2.2. Услуги диализа (оплата за услугу)</t>
  </si>
  <si>
    <t>страхованию от 18.01.2021г.  № 31</t>
  </si>
  <si>
    <t>к  договору на оказание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</si>
  <si>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</si>
  <si>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</si>
  <si>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</si>
  <si>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</si>
  <si>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>группа 36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</si>
  <si>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</si>
  <si>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</si>
  <si>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</si>
  <si>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</si>
  <si>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</si>
  <si>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1-3 стентов в сосуд (сосуды)"</t>
  </si>
  <si>
    <t>группа 43 "Эндоваскулярная, хирургическая коррекция нарушений ритма сердца без имплантации кардиовертера-дефибриллятора у взрослых - имплантация частотно-адаптированного однокамерного кардиостимулятора"</t>
  </si>
  <si>
    <t>группа 45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кардиостимулятора"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</si>
  <si>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</si>
  <si>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</si>
  <si>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группа 49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</si>
  <si>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49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"</t>
  </si>
  <si>
    <t>группа 51 "Эндопротезирование суставов конечностей "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</si>
  <si>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</si>
  <si>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</si>
  <si>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</si>
  <si>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</si>
  <si>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</si>
  <si>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</si>
  <si>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</si>
  <si>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</si>
  <si>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</si>
  <si>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</si>
  <si>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</si>
  <si>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</si>
  <si>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</si>
  <si>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</si>
  <si>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</si>
  <si>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</si>
  <si>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</si>
  <si>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</si>
  <si>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</si>
  <si>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</si>
  <si>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</si>
  <si>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</si>
  <si>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</si>
  <si>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</si>
  <si>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</si>
  <si>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</si>
  <si>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</si>
  <si>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</si>
  <si>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</si>
  <si>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</si>
  <si>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</si>
  <si>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к  Дополнительному соглашению 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</si>
  <si>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</si>
  <si>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</si>
  <si>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</si>
  <si>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</si>
  <si>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</si>
  <si>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</si>
  <si>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</si>
  <si>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2.3.</t>
  </si>
  <si>
    <t>профилактические  осмотры несовершеннолетних</t>
  </si>
  <si>
    <t>2.4.</t>
  </si>
  <si>
    <t>2.5.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</si>
  <si>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</si>
  <si>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</si>
  <si>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</si>
  <si>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</si>
  <si>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</si>
  <si>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</si>
  <si>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</si>
  <si>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</si>
  <si>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st19.062 /ds19.037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</si>
  <si>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</si>
  <si>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st19.063 / ds19.038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</si>
  <si>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</si>
  <si>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st19.064  / ds19.039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</si>
  <si>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</si>
  <si>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st19.065  / ds19.040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</si>
  <si>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</si>
  <si>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st19.066   / ds19.041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</si>
  <si>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</si>
  <si>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st19.067   / ds19.042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</si>
  <si>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</si>
  <si>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st19.068   / ds19.043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</si>
  <si>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</si>
  <si>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st19.069   / ds19.044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</si>
  <si>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</si>
  <si>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st19.070   / ds19.045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</si>
  <si>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</si>
  <si>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st19.071   / ds19.046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</si>
  <si>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</si>
  <si>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st19.072   / ds19.047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</si>
  <si>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</si>
  <si>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st19.073   / ds19.048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</si>
  <si>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</si>
  <si>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st19.074   / ds19.049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</si>
  <si>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</si>
  <si>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</si>
  <si>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</si>
  <si>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</si>
  <si>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</si>
  <si>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</si>
  <si>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</si>
  <si>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</si>
  <si>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</si>
  <si>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st19.085   / ds19.85</t>
  </si>
  <si>
    <t>st19.087   / ds19.87</t>
  </si>
  <si>
    <t>st19.088   / ds19.88</t>
  </si>
  <si>
    <t>st19.089   / ds19.89</t>
  </si>
  <si>
    <t>st19.095   / ds19.95</t>
  </si>
  <si>
    <t>st19.096   / ds19.96</t>
  </si>
  <si>
    <t>st19.097   / ds19.97</t>
  </si>
  <si>
    <t>st19.099   / ds19.99</t>
  </si>
  <si>
    <t>st19.101   / ds19.101</t>
  </si>
  <si>
    <t xml:space="preserve">Количество фельдшерских пунктов </t>
  </si>
  <si>
    <t>.</t>
  </si>
  <si>
    <t>Количество фельдшерско-акушерских пунктов</t>
  </si>
  <si>
    <t>Фельдшерско-акушерский пункт села Гадля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</si>
  <si>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</si>
  <si>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</si>
  <si>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</si>
  <si>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</si>
  <si>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</si>
  <si>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Фельдшерский пункт села Ямск</t>
  </si>
  <si>
    <t>Фельдшерско-акушерский пункт села  Гарманда</t>
  </si>
  <si>
    <t>Фельдшерско-акушерский пункт села  Тополовка</t>
  </si>
  <si>
    <t>1.3.1.</t>
  </si>
  <si>
    <t>Фельдшерско-акушерский пункт села Верхний Сеймчан</t>
  </si>
  <si>
    <t>1.3.10.</t>
  </si>
  <si>
    <t>1.3.9.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</si>
  <si>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</si>
  <si>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</si>
  <si>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</si>
  <si>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</si>
  <si>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</si>
  <si>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</si>
  <si>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</si>
  <si>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</t>
  </si>
  <si>
    <t>Фельдшерско-акушерский пункт поселка Омчак</t>
  </si>
  <si>
    <t>Фельдшерско-акушерский пункт поселка Транспортный</t>
  </si>
  <si>
    <t>1.3.11.</t>
  </si>
  <si>
    <t>1.3.12.</t>
  </si>
  <si>
    <t>Фельдшерско-акушерский пункт поселка Бурхала</t>
  </si>
  <si>
    <t>Фельдшерско-акушерский пункт поселка Дебин</t>
  </si>
  <si>
    <t>1.3.13.</t>
  </si>
  <si>
    <t>1.3.14.</t>
  </si>
  <si>
    <t>Фельдшерско-акушерский пункт поселка Хасын</t>
  </si>
  <si>
    <t>Фельдшерско-акушерский пункт поселка Талая</t>
  </si>
  <si>
    <t>1.3.15.</t>
  </si>
  <si>
    <t>1.3.16.</t>
  </si>
  <si>
    <t>Фельдшерский пункт села  Гижига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</si>
  <si>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</si>
  <si>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</si>
  <si>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</si>
  <si>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</si>
  <si>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</si>
  <si>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</si>
  <si>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</si>
  <si>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</si>
  <si>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</si>
  <si>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</si>
  <si>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</si>
  <si>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</si>
  <si>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</si>
  <si>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</si>
  <si>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</si>
  <si>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</si>
  <si>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</si>
  <si>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</si>
  <si>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</si>
  <si>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</si>
  <si>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</si>
  <si>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</si>
  <si>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</si>
  <si>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</si>
  <si>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</si>
  <si>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</si>
  <si>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</si>
  <si>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</si>
  <si>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</si>
  <si>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</si>
  <si>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</si>
  <si>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</si>
  <si>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</si>
  <si>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</si>
  <si>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</si>
  <si>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</si>
  <si>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</si>
  <si>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</si>
  <si>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</si>
  <si>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</si>
  <si>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</si>
  <si>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</si>
  <si>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</si>
  <si>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</si>
  <si>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</si>
  <si>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</si>
  <si>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</si>
  <si>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</si>
  <si>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</si>
  <si>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</si>
  <si>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</si>
  <si>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</si>
  <si>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</si>
  <si>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4.2.2.3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</si>
  <si>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</si>
  <si>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</si>
  <si>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</si>
  <si>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</si>
  <si>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</si>
  <si>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 xml:space="preserve">О.И. Казанцева, и.о. директора 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</si>
  <si>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</si>
  <si>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от "26" октября 2021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</si>
</sst>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3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/>
    <xf numFmtId="3" fontId="8" fillId="0" borderId="1" xfId="0" applyNumberFormat="1" applyFont="1" applyBorder="1" applyAlignment="1">
      <alignment vertical="center" wrapText="1"/>
    </xf>
    <xf numFmtId="0" fontId="1" fillId="0" borderId="12" xfId="0" applyFont="1" applyBorder="1"/>
    <xf numFmtId="0" fontId="1" fillId="0" borderId="0" xfId="0" applyFont="1" applyBorder="1"/>
    <xf numFmtId="0" fontId="1" fillId="0" borderId="0" xfId="0" applyFont="1" applyBorder="1" applyAlignment="1"/>
    <xf numFmtId="3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3" fontId="12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2" fillId="0" borderId="3" xfId="0" applyFont="1" applyBorder="1" applyAlignment="1"/>
    <xf numFmtId="4" fontId="1" fillId="0" borderId="0" xfId="0" applyNumberFormat="1" applyFont="1"/>
    <xf numFmtId="0" fontId="8" fillId="0" borderId="1" xfId="0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1" fillId="0" borderId="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57"/>
  <sheetViews>
    <sheetView tabSelected="1" view="pageBreakPreview" topLeftCell="A334" zoomScale="80" zoomScaleNormal="100" zoomScaleSheetLayoutView="80" workbookViewId="0">
      <selection activeCell="P33" sqref="P33"/>
    </sheetView>
  </sheetViews>
  <sheetFormatPr defaultRowHeight="18.75" x14ac:dyDescent="0.3"/>
  <cols>
    <col min="1" max="1" width="15.5703125" style="1" customWidth="1"/>
    <col min="2" max="2" width="39.140625" style="1" customWidth="1"/>
    <col min="3" max="3" width="11.42578125" style="1" customWidth="1"/>
    <col min="4" max="4" width="22.85546875" style="1" customWidth="1"/>
    <col min="5" max="5" width="17.5703125" style="1" customWidth="1"/>
    <col min="6" max="6" width="17.42578125" style="1" customWidth="1"/>
    <col min="7" max="7" width="14.85546875" style="1" customWidth="1"/>
    <col min="8" max="8" width="9.7109375" style="1" bestFit="1" customWidth="1"/>
    <col min="9" max="16384" width="9.140625" style="1"/>
  </cols>
  <sheetData>
    <row r="1" spans="2:7" x14ac:dyDescent="0.3">
      <c r="E1" s="97" t="s">
        <v>48</v>
      </c>
      <c r="F1" s="97"/>
      <c r="G1" s="97"/>
    </row>
    <row r="2" spans="2:7" x14ac:dyDescent="0.3">
      <c r="E2" s="97" t="s">
        <v>157</v>
      </c>
      <c r="F2" s="97"/>
      <c r="G2" s="97"/>
    </row>
    <row r="3" spans="2:7" x14ac:dyDescent="0.3">
      <c r="E3" s="97" t="s">
        <v>318</v>
      </c>
      <c r="F3" s="97"/>
      <c r="G3" s="97"/>
    </row>
    <row r="4" spans="2:7" x14ac:dyDescent="0.3">
      <c r="E4" s="97" t="s">
        <v>107</v>
      </c>
      <c r="F4" s="97"/>
      <c r="G4" s="97"/>
    </row>
    <row r="5" spans="2:7" x14ac:dyDescent="0.3">
      <c r="E5" s="97" t="s">
        <v>0</v>
      </c>
      <c r="F5" s="97"/>
      <c r="G5" s="97"/>
    </row>
    <row r="6" spans="2:7" x14ac:dyDescent="0.3">
      <c r="E6" s="97" t="s">
        <v>1</v>
      </c>
      <c r="F6" s="97"/>
      <c r="G6" s="97"/>
    </row>
    <row r="7" spans="2:7" x14ac:dyDescent="0.3">
      <c r="E7" s="97" t="s">
        <v>106</v>
      </c>
      <c r="F7" s="97"/>
      <c r="G7" s="97"/>
    </row>
    <row r="10" spans="2:7" x14ac:dyDescent="0.3">
      <c r="B10" s="89" t="s">
        <v>2</v>
      </c>
      <c r="C10" s="89"/>
      <c r="D10" s="89"/>
      <c r="E10" s="89"/>
      <c r="F10" s="89"/>
    </row>
    <row r="11" spans="2:7" x14ac:dyDescent="0.3">
      <c r="B11" s="89" t="s">
        <v>92</v>
      </c>
      <c r="C11" s="89"/>
      <c r="D11" s="89"/>
      <c r="E11" s="89"/>
      <c r="F11" s="89"/>
    </row>
    <row r="12" spans="2:7" s="24" customFormat="1" ht="15" x14ac:dyDescent="0.25">
      <c r="B12" s="98" t="s">
        <v>126</v>
      </c>
      <c r="C12" s="98"/>
      <c r="D12" s="98"/>
      <c r="E12" s="98"/>
      <c r="F12" s="98"/>
    </row>
    <row r="13" spans="2:7" s="24" customFormat="1" ht="15" x14ac:dyDescent="0.25">
      <c r="B13" s="98" t="s">
        <v>127</v>
      </c>
      <c r="C13" s="98"/>
      <c r="D13" s="98"/>
      <c r="E13" s="98"/>
      <c r="F13" s="98"/>
    </row>
    <row r="14" spans="2:7" s="24" customFormat="1" ht="15" x14ac:dyDescent="0.25">
      <c r="B14" s="98" t="s">
        <v>128</v>
      </c>
      <c r="C14" s="98"/>
      <c r="D14" s="98"/>
      <c r="E14" s="98"/>
      <c r="F14" s="98"/>
    </row>
    <row r="15" spans="2:7" s="24" customFormat="1" ht="15" x14ac:dyDescent="0.25">
      <c r="B15" s="98" t="s">
        <v>129</v>
      </c>
      <c r="C15" s="98"/>
      <c r="D15" s="98"/>
      <c r="E15" s="98"/>
      <c r="F15" s="98"/>
    </row>
    <row r="16" spans="2:7" s="24" customFormat="1" ht="15" x14ac:dyDescent="0.25">
      <c r="B16" s="98" t="s">
        <v>130</v>
      </c>
      <c r="C16" s="98"/>
      <c r="D16" s="98"/>
      <c r="E16" s="98"/>
      <c r="F16" s="98"/>
    </row>
    <row r="17" spans="1:8" s="24" customFormat="1" ht="15" x14ac:dyDescent="0.25">
      <c r="B17" s="98"/>
      <c r="C17" s="98"/>
      <c r="D17" s="98"/>
      <c r="E17" s="98"/>
      <c r="F17" s="98"/>
    </row>
    <row r="18" spans="1:8" ht="42.75" customHeight="1" x14ac:dyDescent="0.3">
      <c r="A18" s="2"/>
      <c r="B18" s="99" t="s">
        <v>70</v>
      </c>
      <c r="C18" s="99"/>
      <c r="D18" s="99"/>
      <c r="E18" s="99"/>
      <c r="F18" s="99"/>
    </row>
    <row r="19" spans="1:8" s="24" customFormat="1" ht="15" x14ac:dyDescent="0.25">
      <c r="B19" s="98" t="s">
        <v>131</v>
      </c>
      <c r="C19" s="98"/>
      <c r="D19" s="98"/>
      <c r="E19" s="98"/>
      <c r="F19" s="98"/>
    </row>
    <row r="20" spans="1:8" s="24" customFormat="1" ht="15" x14ac:dyDescent="0.25">
      <c r="B20" s="98" t="s">
        <v>3</v>
      </c>
      <c r="C20" s="98"/>
      <c r="D20" s="98"/>
      <c r="E20" s="98"/>
      <c r="F20" s="98"/>
    </row>
    <row r="21" spans="1:8" s="24" customFormat="1" ht="15" x14ac:dyDescent="0.25">
      <c r="B21" s="98" t="s">
        <v>132</v>
      </c>
      <c r="C21" s="98"/>
      <c r="D21" s="98"/>
      <c r="E21" s="98"/>
      <c r="F21" s="98"/>
    </row>
    <row r="23" spans="1:8" x14ac:dyDescent="0.3">
      <c r="A23" s="1" t="s">
        <v>49</v>
      </c>
    </row>
    <row r="25" spans="1:8" ht="41.25" customHeight="1" x14ac:dyDescent="0.3">
      <c r="A25" s="64" t="s">
        <v>159</v>
      </c>
      <c r="B25" s="64"/>
      <c r="C25" s="64"/>
      <c r="D25" s="64"/>
      <c r="E25" s="64"/>
      <c r="F25" s="64"/>
    </row>
    <row r="27" spans="1:8" ht="56.25" x14ac:dyDescent="0.3">
      <c r="A27" s="27" t="s">
        <v>67</v>
      </c>
      <c r="B27" s="100" t="s">
        <v>4</v>
      </c>
      <c r="C27" s="100"/>
      <c r="D27" s="100"/>
      <c r="E27" s="10" t="s">
        <v>5</v>
      </c>
      <c r="F27" s="28" t="s">
        <v>6</v>
      </c>
    </row>
    <row r="28" spans="1:8" x14ac:dyDescent="0.3">
      <c r="A28" s="30" t="s">
        <v>7</v>
      </c>
      <c r="B28" s="101" t="s">
        <v>160</v>
      </c>
      <c r="C28" s="101"/>
      <c r="D28" s="101"/>
      <c r="E28" s="10" t="s">
        <v>161</v>
      </c>
      <c r="F28" s="44">
        <v>43043</v>
      </c>
    </row>
    <row r="29" spans="1:8" x14ac:dyDescent="0.3">
      <c r="A29" s="30" t="s">
        <v>8</v>
      </c>
      <c r="B29" s="52" t="s">
        <v>162</v>
      </c>
      <c r="C29" s="52"/>
      <c r="D29" s="52"/>
      <c r="E29" s="10" t="s">
        <v>9</v>
      </c>
      <c r="F29" s="31">
        <v>90303</v>
      </c>
      <c r="H29" s="45">
        <f>F29+F49</f>
        <v>119272</v>
      </c>
    </row>
    <row r="30" spans="1:8" x14ac:dyDescent="0.3">
      <c r="A30" s="30" t="s">
        <v>10</v>
      </c>
      <c r="B30" s="81" t="s">
        <v>169</v>
      </c>
      <c r="C30" s="82"/>
      <c r="D30" s="83"/>
      <c r="E30" s="10" t="s">
        <v>9</v>
      </c>
      <c r="F30" s="31">
        <v>5994</v>
      </c>
    </row>
    <row r="31" spans="1:8" x14ac:dyDescent="0.3">
      <c r="A31" s="30" t="s">
        <v>11</v>
      </c>
      <c r="B31" s="81" t="s">
        <v>170</v>
      </c>
      <c r="C31" s="82"/>
      <c r="D31" s="83"/>
      <c r="E31" s="10" t="s">
        <v>9</v>
      </c>
      <c r="F31" s="31">
        <v>2390</v>
      </c>
    </row>
    <row r="32" spans="1:8" ht="58.5" customHeight="1" x14ac:dyDescent="0.3">
      <c r="A32" s="30" t="s">
        <v>165</v>
      </c>
      <c r="B32" s="52" t="s">
        <v>163</v>
      </c>
      <c r="C32" s="52"/>
      <c r="D32" s="52"/>
      <c r="E32" s="10" t="s">
        <v>9</v>
      </c>
      <c r="F32" s="31">
        <v>14</v>
      </c>
    </row>
    <row r="33" spans="1:8" ht="78" customHeight="1" x14ac:dyDescent="0.3">
      <c r="A33" s="30" t="s">
        <v>167</v>
      </c>
      <c r="B33" s="52" t="s">
        <v>164</v>
      </c>
      <c r="C33" s="52"/>
      <c r="D33" s="52"/>
      <c r="E33" s="10" t="s">
        <v>9</v>
      </c>
      <c r="F33" s="31">
        <v>90</v>
      </c>
    </row>
    <row r="34" spans="1:8" x14ac:dyDescent="0.3">
      <c r="A34" s="30" t="s">
        <v>168</v>
      </c>
      <c r="B34" s="80" t="s">
        <v>166</v>
      </c>
      <c r="C34" s="80"/>
      <c r="D34" s="80"/>
      <c r="E34" s="10" t="s">
        <v>9</v>
      </c>
      <c r="F34" s="31">
        <v>5440</v>
      </c>
    </row>
    <row r="35" spans="1:8" x14ac:dyDescent="0.3">
      <c r="A35" s="4" t="s">
        <v>167</v>
      </c>
      <c r="B35" s="52" t="s">
        <v>76</v>
      </c>
      <c r="C35" s="52"/>
      <c r="D35" s="52"/>
      <c r="E35" s="28" t="s">
        <v>9</v>
      </c>
      <c r="F35" s="31">
        <v>76375</v>
      </c>
    </row>
    <row r="36" spans="1:8" x14ac:dyDescent="0.3">
      <c r="A36" s="3" t="s">
        <v>12</v>
      </c>
      <c r="B36" s="52" t="s">
        <v>13</v>
      </c>
      <c r="C36" s="52"/>
      <c r="D36" s="52"/>
      <c r="E36" s="28" t="s">
        <v>9</v>
      </c>
      <c r="F36" s="44">
        <f>56281+1021</f>
        <v>57302</v>
      </c>
      <c r="H36" s="45">
        <f>F36+F51</f>
        <v>68370</v>
      </c>
    </row>
    <row r="39" spans="1:8" ht="36.75" customHeight="1" x14ac:dyDescent="0.3">
      <c r="A39" s="64" t="s">
        <v>158</v>
      </c>
      <c r="B39" s="64"/>
      <c r="C39" s="64"/>
      <c r="D39" s="64"/>
      <c r="E39" s="64"/>
      <c r="F39" s="64"/>
    </row>
    <row r="41" spans="1:8" ht="56.25" x14ac:dyDescent="0.3">
      <c r="A41" s="9" t="s">
        <v>67</v>
      </c>
      <c r="B41" s="65" t="s">
        <v>4</v>
      </c>
      <c r="C41" s="65"/>
      <c r="D41" s="65"/>
      <c r="E41" s="10" t="s">
        <v>5</v>
      </c>
      <c r="F41" s="5" t="s">
        <v>6</v>
      </c>
    </row>
    <row r="42" spans="1:8" ht="37.5" customHeight="1" x14ac:dyDescent="0.3">
      <c r="A42" s="11" t="s">
        <v>7</v>
      </c>
      <c r="B42" s="52" t="s">
        <v>14</v>
      </c>
      <c r="C42" s="52"/>
      <c r="D42" s="52"/>
      <c r="E42" s="10" t="s">
        <v>9</v>
      </c>
      <c r="F42" s="16">
        <v>10915</v>
      </c>
    </row>
    <row r="43" spans="1:8" x14ac:dyDescent="0.3">
      <c r="A43" s="3" t="s">
        <v>15</v>
      </c>
      <c r="B43" s="52" t="s">
        <v>16</v>
      </c>
      <c r="C43" s="52"/>
      <c r="D43" s="52"/>
      <c r="E43" s="12" t="s">
        <v>9</v>
      </c>
      <c r="F43" s="44">
        <f>5492+2287</f>
        <v>7779</v>
      </c>
    </row>
    <row r="44" spans="1:8" x14ac:dyDescent="0.3">
      <c r="A44" s="3" t="s">
        <v>17</v>
      </c>
      <c r="B44" s="52" t="s">
        <v>18</v>
      </c>
      <c r="C44" s="52"/>
      <c r="D44" s="52"/>
      <c r="E44" s="12" t="s">
        <v>9</v>
      </c>
      <c r="F44" s="44">
        <f>2255-686</f>
        <v>1569</v>
      </c>
    </row>
    <row r="45" spans="1:8" ht="18.75" customHeight="1" x14ac:dyDescent="0.3">
      <c r="A45" s="3" t="s">
        <v>19</v>
      </c>
      <c r="B45" s="52" t="s">
        <v>20</v>
      </c>
      <c r="C45" s="52"/>
      <c r="D45" s="52"/>
      <c r="E45" s="12" t="s">
        <v>9</v>
      </c>
      <c r="F45" s="44">
        <f>5739-4200</f>
        <v>1539</v>
      </c>
    </row>
    <row r="46" spans="1:8" ht="18.75" customHeight="1" x14ac:dyDescent="0.3">
      <c r="A46" s="3" t="s">
        <v>21</v>
      </c>
      <c r="B46" s="52" t="s">
        <v>22</v>
      </c>
      <c r="C46" s="52"/>
      <c r="D46" s="52"/>
      <c r="E46" s="12" t="s">
        <v>9</v>
      </c>
      <c r="F46" s="16">
        <v>5354</v>
      </c>
    </row>
    <row r="47" spans="1:8" ht="18.75" customHeight="1" x14ac:dyDescent="0.3">
      <c r="A47" s="3" t="s">
        <v>23</v>
      </c>
      <c r="B47" s="52" t="s">
        <v>24</v>
      </c>
      <c r="C47" s="52"/>
      <c r="D47" s="52"/>
      <c r="E47" s="12" t="s">
        <v>9</v>
      </c>
      <c r="F47" s="44">
        <f>1745-700</f>
        <v>1045</v>
      </c>
    </row>
    <row r="48" spans="1:8" ht="18.75" customHeight="1" x14ac:dyDescent="0.3">
      <c r="A48" s="3" t="s">
        <v>25</v>
      </c>
      <c r="B48" s="52" t="s">
        <v>26</v>
      </c>
      <c r="C48" s="52"/>
      <c r="D48" s="52"/>
      <c r="E48" s="12" t="s">
        <v>9</v>
      </c>
      <c r="F48" s="16">
        <v>0</v>
      </c>
    </row>
    <row r="49" spans="1:6" x14ac:dyDescent="0.3">
      <c r="A49" s="3" t="s">
        <v>8</v>
      </c>
      <c r="B49" s="52" t="s">
        <v>27</v>
      </c>
      <c r="C49" s="52"/>
      <c r="D49" s="52"/>
      <c r="E49" s="12" t="s">
        <v>9</v>
      </c>
      <c r="F49" s="44">
        <f>38913-9944</f>
        <v>28969</v>
      </c>
    </row>
    <row r="50" spans="1:6" ht="27" customHeight="1" x14ac:dyDescent="0.3">
      <c r="A50" s="3" t="s">
        <v>10</v>
      </c>
      <c r="B50" s="52" t="s">
        <v>76</v>
      </c>
      <c r="C50" s="52"/>
      <c r="D50" s="52"/>
      <c r="E50" s="12" t="s">
        <v>9</v>
      </c>
      <c r="F50" s="16">
        <v>17337</v>
      </c>
    </row>
    <row r="51" spans="1:6" ht="21" customHeight="1" x14ac:dyDescent="0.3">
      <c r="A51" s="3" t="s">
        <v>12</v>
      </c>
      <c r="B51" s="52" t="s">
        <v>13</v>
      </c>
      <c r="C51" s="52"/>
      <c r="D51" s="52"/>
      <c r="E51" s="12" t="s">
        <v>9</v>
      </c>
      <c r="F51" s="16">
        <v>11068</v>
      </c>
    </row>
    <row r="53" spans="1:6" ht="49.5" customHeight="1" x14ac:dyDescent="0.3">
      <c r="A53" s="64" t="s">
        <v>243</v>
      </c>
      <c r="B53" s="64"/>
      <c r="C53" s="64"/>
      <c r="D53" s="64"/>
      <c r="E53" s="64"/>
      <c r="F53" s="64"/>
    </row>
    <row r="55" spans="1:6" x14ac:dyDescent="0.3">
      <c r="B55" s="1" t="s">
        <v>220</v>
      </c>
      <c r="C55" s="32">
        <v>2</v>
      </c>
      <c r="D55" s="33" t="s">
        <v>221</v>
      </c>
    </row>
    <row r="56" spans="1:6" x14ac:dyDescent="0.3">
      <c r="B56" s="1" t="s">
        <v>222</v>
      </c>
      <c r="D56" s="32">
        <v>14</v>
      </c>
      <c r="E56" s="1" t="s">
        <v>221</v>
      </c>
    </row>
    <row r="58" spans="1:6" ht="56.25" x14ac:dyDescent="0.3">
      <c r="A58" s="27" t="s">
        <v>67</v>
      </c>
      <c r="B58" s="65" t="s">
        <v>4</v>
      </c>
      <c r="C58" s="65"/>
      <c r="D58" s="65"/>
      <c r="E58" s="28" t="s">
        <v>5</v>
      </c>
      <c r="F58" s="28" t="s">
        <v>6</v>
      </c>
    </row>
    <row r="59" spans="1:6" x14ac:dyDescent="0.3">
      <c r="A59" s="3" t="s">
        <v>7</v>
      </c>
      <c r="B59" s="52" t="s">
        <v>160</v>
      </c>
      <c r="C59" s="52"/>
      <c r="D59" s="52"/>
      <c r="E59" s="28" t="s">
        <v>161</v>
      </c>
      <c r="F59" s="16">
        <v>3971</v>
      </c>
    </row>
    <row r="60" spans="1:6" x14ac:dyDescent="0.3">
      <c r="A60" s="3" t="s">
        <v>8</v>
      </c>
      <c r="B60" s="52" t="s">
        <v>162</v>
      </c>
      <c r="C60" s="52"/>
      <c r="D60" s="52"/>
      <c r="E60" s="28" t="s">
        <v>9</v>
      </c>
      <c r="F60" s="16">
        <v>4078</v>
      </c>
    </row>
    <row r="61" spans="1:6" x14ac:dyDescent="0.3">
      <c r="A61" s="3" t="s">
        <v>11</v>
      </c>
      <c r="B61" s="52" t="s">
        <v>76</v>
      </c>
      <c r="C61" s="52"/>
      <c r="D61" s="52"/>
      <c r="E61" s="28" t="s">
        <v>9</v>
      </c>
      <c r="F61" s="16">
        <v>3416</v>
      </c>
    </row>
    <row r="62" spans="1:6" x14ac:dyDescent="0.3">
      <c r="A62" s="3" t="s">
        <v>12</v>
      </c>
      <c r="B62" s="52" t="s">
        <v>13</v>
      </c>
      <c r="C62" s="52"/>
      <c r="D62" s="52"/>
      <c r="E62" s="28" t="s">
        <v>9</v>
      </c>
      <c r="F62" s="16">
        <v>2108</v>
      </c>
    </row>
    <row r="64" spans="1:6" x14ac:dyDescent="0.3">
      <c r="A64" s="1" t="s">
        <v>232</v>
      </c>
    </row>
    <row r="65" spans="1:6" x14ac:dyDescent="0.3">
      <c r="A65" s="33"/>
      <c r="B65" s="78" t="s">
        <v>223</v>
      </c>
      <c r="C65" s="78"/>
      <c r="D65" s="78"/>
      <c r="E65" s="78"/>
      <c r="F65" s="34"/>
    </row>
    <row r="66" spans="1:6" x14ac:dyDescent="0.3">
      <c r="A66" s="34"/>
      <c r="B66" s="79" t="s">
        <v>224</v>
      </c>
      <c r="C66" s="79"/>
      <c r="D66" s="79"/>
      <c r="E66" s="79"/>
      <c r="F66" s="34"/>
    </row>
    <row r="68" spans="1:6" ht="56.25" x14ac:dyDescent="0.3">
      <c r="A68" s="27" t="s">
        <v>67</v>
      </c>
      <c r="B68" s="65" t="s">
        <v>4</v>
      </c>
      <c r="C68" s="65"/>
      <c r="D68" s="65"/>
      <c r="E68" s="28" t="s">
        <v>5</v>
      </c>
      <c r="F68" s="28" t="s">
        <v>6</v>
      </c>
    </row>
    <row r="69" spans="1:6" x14ac:dyDescent="0.3">
      <c r="A69" s="28" t="s">
        <v>7</v>
      </c>
      <c r="B69" s="75" t="s">
        <v>160</v>
      </c>
      <c r="C69" s="76"/>
      <c r="D69" s="77"/>
      <c r="E69" s="28" t="s">
        <v>161</v>
      </c>
      <c r="F69" s="35">
        <v>316</v>
      </c>
    </row>
    <row r="70" spans="1:6" x14ac:dyDescent="0.3">
      <c r="A70" s="28" t="s">
        <v>8</v>
      </c>
      <c r="B70" s="75" t="s">
        <v>162</v>
      </c>
      <c r="C70" s="76"/>
      <c r="D70" s="77"/>
      <c r="E70" s="28" t="s">
        <v>9</v>
      </c>
      <c r="F70" s="35">
        <v>64</v>
      </c>
    </row>
    <row r="71" spans="1:6" x14ac:dyDescent="0.3">
      <c r="A71" s="28" t="s">
        <v>10</v>
      </c>
      <c r="B71" s="75" t="s">
        <v>76</v>
      </c>
      <c r="C71" s="76"/>
      <c r="D71" s="77"/>
      <c r="E71" s="28" t="s">
        <v>9</v>
      </c>
      <c r="F71" s="35">
        <v>42</v>
      </c>
    </row>
    <row r="72" spans="1:6" x14ac:dyDescent="0.3">
      <c r="A72" s="28" t="s">
        <v>12</v>
      </c>
      <c r="B72" s="52" t="s">
        <v>13</v>
      </c>
      <c r="C72" s="52"/>
      <c r="D72" s="52"/>
      <c r="E72" s="28" t="s">
        <v>9</v>
      </c>
      <c r="F72" s="35">
        <v>59</v>
      </c>
    </row>
    <row r="74" spans="1:6" x14ac:dyDescent="0.3">
      <c r="A74" s="1" t="s">
        <v>242</v>
      </c>
    </row>
    <row r="75" spans="1:6" x14ac:dyDescent="0.3">
      <c r="A75" s="33"/>
      <c r="B75" s="78" t="s">
        <v>225</v>
      </c>
      <c r="C75" s="78"/>
      <c r="D75" s="78"/>
      <c r="E75" s="78"/>
      <c r="F75" s="34"/>
    </row>
    <row r="76" spans="1:6" x14ac:dyDescent="0.3">
      <c r="A76" s="34"/>
      <c r="B76" s="79" t="s">
        <v>224</v>
      </c>
      <c r="C76" s="79"/>
      <c r="D76" s="79"/>
      <c r="E76" s="79"/>
      <c r="F76" s="34"/>
    </row>
    <row r="78" spans="1:6" ht="56.25" x14ac:dyDescent="0.3">
      <c r="A78" s="27" t="s">
        <v>67</v>
      </c>
      <c r="B78" s="65" t="s">
        <v>4</v>
      </c>
      <c r="C78" s="65"/>
      <c r="D78" s="65"/>
      <c r="E78" s="28" t="s">
        <v>5</v>
      </c>
      <c r="F78" s="28" t="s">
        <v>6</v>
      </c>
    </row>
    <row r="79" spans="1:6" x14ac:dyDescent="0.3">
      <c r="A79" s="28" t="s">
        <v>7</v>
      </c>
      <c r="B79" s="75" t="s">
        <v>160</v>
      </c>
      <c r="C79" s="76"/>
      <c r="D79" s="77"/>
      <c r="E79" s="28" t="s">
        <v>161</v>
      </c>
      <c r="F79" s="35">
        <v>176</v>
      </c>
    </row>
    <row r="80" spans="1:6" x14ac:dyDescent="0.3">
      <c r="A80" s="28" t="s">
        <v>8</v>
      </c>
      <c r="B80" s="75" t="s">
        <v>162</v>
      </c>
      <c r="C80" s="76"/>
      <c r="D80" s="77"/>
      <c r="E80" s="28" t="s">
        <v>9</v>
      </c>
      <c r="F80" s="35">
        <v>102</v>
      </c>
    </row>
    <row r="81" spans="1:6" x14ac:dyDescent="0.3">
      <c r="A81" s="28" t="s">
        <v>11</v>
      </c>
      <c r="B81" s="75" t="s">
        <v>76</v>
      </c>
      <c r="C81" s="76"/>
      <c r="D81" s="77"/>
      <c r="E81" s="28" t="s">
        <v>9</v>
      </c>
      <c r="F81" s="35">
        <v>65</v>
      </c>
    </row>
    <row r="82" spans="1:6" x14ac:dyDescent="0.3">
      <c r="A82" s="28" t="s">
        <v>12</v>
      </c>
      <c r="B82" s="52" t="s">
        <v>13</v>
      </c>
      <c r="C82" s="52"/>
      <c r="D82" s="52"/>
      <c r="E82" s="28" t="s">
        <v>9</v>
      </c>
      <c r="F82" s="35">
        <v>91</v>
      </c>
    </row>
    <row r="84" spans="1:6" x14ac:dyDescent="0.3">
      <c r="A84" s="1" t="s">
        <v>241</v>
      </c>
    </row>
    <row r="85" spans="1:6" x14ac:dyDescent="0.3">
      <c r="A85" s="33"/>
      <c r="B85" s="78" t="s">
        <v>226</v>
      </c>
      <c r="C85" s="78"/>
      <c r="D85" s="78"/>
      <c r="E85" s="78"/>
      <c r="F85" s="34"/>
    </row>
    <row r="86" spans="1:6" x14ac:dyDescent="0.3">
      <c r="A86" s="34"/>
      <c r="B86" s="79" t="s">
        <v>224</v>
      </c>
      <c r="C86" s="79"/>
      <c r="D86" s="79"/>
      <c r="E86" s="79"/>
      <c r="F86" s="34"/>
    </row>
    <row r="88" spans="1:6" ht="56.25" x14ac:dyDescent="0.3">
      <c r="A88" s="27" t="s">
        <v>67</v>
      </c>
      <c r="B88" s="65" t="s">
        <v>4</v>
      </c>
      <c r="C88" s="65"/>
      <c r="D88" s="65"/>
      <c r="E88" s="28" t="s">
        <v>5</v>
      </c>
      <c r="F88" s="28" t="s">
        <v>6</v>
      </c>
    </row>
    <row r="89" spans="1:6" x14ac:dyDescent="0.3">
      <c r="A89" s="28" t="s">
        <v>7</v>
      </c>
      <c r="B89" s="75" t="s">
        <v>160</v>
      </c>
      <c r="C89" s="76"/>
      <c r="D89" s="77"/>
      <c r="E89" s="28" t="s">
        <v>161</v>
      </c>
      <c r="F89" s="35">
        <v>173</v>
      </c>
    </row>
    <row r="90" spans="1:6" x14ac:dyDescent="0.3">
      <c r="A90" s="28" t="s">
        <v>8</v>
      </c>
      <c r="B90" s="75" t="s">
        <v>162</v>
      </c>
      <c r="C90" s="76"/>
      <c r="D90" s="77"/>
      <c r="E90" s="28" t="s">
        <v>9</v>
      </c>
      <c r="F90" s="35">
        <v>105</v>
      </c>
    </row>
    <row r="91" spans="1:6" x14ac:dyDescent="0.3">
      <c r="A91" s="28" t="s">
        <v>11</v>
      </c>
      <c r="B91" s="75" t="s">
        <v>76</v>
      </c>
      <c r="C91" s="76"/>
      <c r="D91" s="77"/>
      <c r="E91" s="28" t="s">
        <v>9</v>
      </c>
      <c r="F91" s="35">
        <v>68</v>
      </c>
    </row>
    <row r="92" spans="1:6" x14ac:dyDescent="0.3">
      <c r="A92" s="28" t="s">
        <v>12</v>
      </c>
      <c r="B92" s="52" t="s">
        <v>13</v>
      </c>
      <c r="C92" s="52"/>
      <c r="D92" s="52"/>
      <c r="E92" s="28" t="s">
        <v>9</v>
      </c>
      <c r="F92" s="35">
        <v>95</v>
      </c>
    </row>
    <row r="94" spans="1:6" x14ac:dyDescent="0.3">
      <c r="A94" s="1" t="s">
        <v>240</v>
      </c>
    </row>
    <row r="95" spans="1:6" x14ac:dyDescent="0.3">
      <c r="A95" s="33"/>
      <c r="B95" s="78" t="s">
        <v>227</v>
      </c>
      <c r="C95" s="78"/>
      <c r="D95" s="78"/>
      <c r="E95" s="78"/>
      <c r="F95" s="34"/>
    </row>
    <row r="96" spans="1:6" x14ac:dyDescent="0.3">
      <c r="A96" s="34"/>
      <c r="B96" s="79" t="s">
        <v>224</v>
      </c>
      <c r="C96" s="79"/>
      <c r="D96" s="79"/>
      <c r="E96" s="79"/>
      <c r="F96" s="34"/>
    </row>
    <row r="98" spans="1:6" ht="56.25" x14ac:dyDescent="0.3">
      <c r="A98" s="27" t="s">
        <v>67</v>
      </c>
      <c r="B98" s="65" t="s">
        <v>4</v>
      </c>
      <c r="C98" s="65"/>
      <c r="D98" s="65"/>
      <c r="E98" s="28" t="s">
        <v>5</v>
      </c>
      <c r="F98" s="28" t="s">
        <v>6</v>
      </c>
    </row>
    <row r="99" spans="1:6" x14ac:dyDescent="0.3">
      <c r="A99" s="28" t="s">
        <v>7</v>
      </c>
      <c r="B99" s="75" t="s">
        <v>160</v>
      </c>
      <c r="C99" s="76"/>
      <c r="D99" s="77"/>
      <c r="E99" s="28" t="s">
        <v>161</v>
      </c>
      <c r="F99" s="35">
        <v>323</v>
      </c>
    </row>
    <row r="100" spans="1:6" x14ac:dyDescent="0.3">
      <c r="A100" s="28" t="s">
        <v>8</v>
      </c>
      <c r="B100" s="75" t="s">
        <v>162</v>
      </c>
      <c r="C100" s="76"/>
      <c r="D100" s="77"/>
      <c r="E100" s="28" t="s">
        <v>9</v>
      </c>
      <c r="F100" s="35">
        <v>139</v>
      </c>
    </row>
    <row r="101" spans="1:6" x14ac:dyDescent="0.3">
      <c r="A101" s="28" t="s">
        <v>11</v>
      </c>
      <c r="B101" s="75" t="s">
        <v>76</v>
      </c>
      <c r="C101" s="76"/>
      <c r="D101" s="77"/>
      <c r="E101" s="28" t="s">
        <v>9</v>
      </c>
      <c r="F101" s="35">
        <v>90</v>
      </c>
    </row>
    <row r="102" spans="1:6" x14ac:dyDescent="0.3">
      <c r="A102" s="28" t="s">
        <v>12</v>
      </c>
      <c r="B102" s="52" t="s">
        <v>13</v>
      </c>
      <c r="C102" s="52"/>
      <c r="D102" s="52"/>
      <c r="E102" s="28" t="s">
        <v>9</v>
      </c>
      <c r="F102" s="35">
        <v>127</v>
      </c>
    </row>
    <row r="104" spans="1:6" x14ac:dyDescent="0.3">
      <c r="A104" s="1" t="s">
        <v>239</v>
      </c>
    </row>
    <row r="105" spans="1:6" x14ac:dyDescent="0.3">
      <c r="A105" s="33"/>
      <c r="B105" s="78" t="s">
        <v>228</v>
      </c>
      <c r="C105" s="78"/>
      <c r="D105" s="78"/>
      <c r="E105" s="78"/>
      <c r="F105" s="34"/>
    </row>
    <row r="106" spans="1:6" x14ac:dyDescent="0.3">
      <c r="A106" s="34"/>
      <c r="B106" s="79" t="s">
        <v>224</v>
      </c>
      <c r="C106" s="79"/>
      <c r="D106" s="79"/>
      <c r="E106" s="79"/>
      <c r="F106" s="34"/>
    </row>
    <row r="108" spans="1:6" ht="56.25" x14ac:dyDescent="0.3">
      <c r="A108" s="27" t="s">
        <v>67</v>
      </c>
      <c r="B108" s="65" t="s">
        <v>4</v>
      </c>
      <c r="C108" s="65"/>
      <c r="D108" s="65"/>
      <c r="E108" s="28" t="s">
        <v>5</v>
      </c>
      <c r="F108" s="28" t="s">
        <v>6</v>
      </c>
    </row>
    <row r="109" spans="1:6" x14ac:dyDescent="0.3">
      <c r="A109" s="28" t="s">
        <v>7</v>
      </c>
      <c r="B109" s="75" t="s">
        <v>160</v>
      </c>
      <c r="C109" s="76"/>
      <c r="D109" s="77"/>
      <c r="E109" s="28" t="s">
        <v>161</v>
      </c>
      <c r="F109" s="35">
        <v>736</v>
      </c>
    </row>
    <row r="110" spans="1:6" x14ac:dyDescent="0.3">
      <c r="A110" s="28" t="s">
        <v>8</v>
      </c>
      <c r="B110" s="75" t="s">
        <v>162</v>
      </c>
      <c r="C110" s="76"/>
      <c r="D110" s="77"/>
      <c r="E110" s="28" t="s">
        <v>9</v>
      </c>
      <c r="F110" s="35">
        <v>169</v>
      </c>
    </row>
    <row r="111" spans="1:6" x14ac:dyDescent="0.3">
      <c r="A111" s="28" t="s">
        <v>11</v>
      </c>
      <c r="B111" s="75" t="s">
        <v>76</v>
      </c>
      <c r="C111" s="76"/>
      <c r="D111" s="77"/>
      <c r="E111" s="28" t="s">
        <v>9</v>
      </c>
      <c r="F111" s="35">
        <v>109</v>
      </c>
    </row>
    <row r="112" spans="1:6" x14ac:dyDescent="0.3">
      <c r="A112" s="28" t="s">
        <v>12</v>
      </c>
      <c r="B112" s="52" t="s">
        <v>13</v>
      </c>
      <c r="C112" s="52"/>
      <c r="D112" s="52"/>
      <c r="E112" s="28" t="s">
        <v>9</v>
      </c>
      <c r="F112" s="35">
        <v>153</v>
      </c>
    </row>
    <row r="114" spans="1:6" x14ac:dyDescent="0.3">
      <c r="A114" s="1" t="s">
        <v>238</v>
      </c>
    </row>
    <row r="115" spans="1:6" x14ac:dyDescent="0.3">
      <c r="A115" s="33"/>
      <c r="B115" s="78" t="s">
        <v>229</v>
      </c>
      <c r="C115" s="78"/>
      <c r="D115" s="78"/>
      <c r="E115" s="78"/>
      <c r="F115" s="34"/>
    </row>
    <row r="116" spans="1:6" x14ac:dyDescent="0.3">
      <c r="A116" s="34"/>
      <c r="B116" s="79" t="s">
        <v>224</v>
      </c>
      <c r="C116" s="79"/>
      <c r="D116" s="79"/>
      <c r="E116" s="79"/>
      <c r="F116" s="34"/>
    </row>
    <row r="118" spans="1:6" ht="56.25" x14ac:dyDescent="0.3">
      <c r="A118" s="27" t="s">
        <v>67</v>
      </c>
      <c r="B118" s="65" t="s">
        <v>4</v>
      </c>
      <c r="C118" s="65"/>
      <c r="D118" s="65"/>
      <c r="E118" s="28" t="s">
        <v>5</v>
      </c>
      <c r="F118" s="28" t="s">
        <v>6</v>
      </c>
    </row>
    <row r="119" spans="1:6" x14ac:dyDescent="0.3">
      <c r="A119" s="28" t="s">
        <v>7</v>
      </c>
      <c r="B119" s="75" t="s">
        <v>160</v>
      </c>
      <c r="C119" s="76"/>
      <c r="D119" s="77"/>
      <c r="E119" s="28" t="s">
        <v>161</v>
      </c>
      <c r="F119" s="35">
        <v>262</v>
      </c>
    </row>
    <row r="120" spans="1:6" x14ac:dyDescent="0.3">
      <c r="A120" s="28" t="s">
        <v>8</v>
      </c>
      <c r="B120" s="75" t="s">
        <v>162</v>
      </c>
      <c r="C120" s="76"/>
      <c r="D120" s="77"/>
      <c r="E120" s="28" t="s">
        <v>9</v>
      </c>
      <c r="F120" s="35">
        <v>27</v>
      </c>
    </row>
    <row r="121" spans="1:6" x14ac:dyDescent="0.3">
      <c r="A121" s="28" t="s">
        <v>11</v>
      </c>
      <c r="B121" s="75" t="s">
        <v>76</v>
      </c>
      <c r="C121" s="76"/>
      <c r="D121" s="77"/>
      <c r="E121" s="28" t="s">
        <v>9</v>
      </c>
      <c r="F121" s="35">
        <v>18</v>
      </c>
    </row>
    <row r="122" spans="1:6" x14ac:dyDescent="0.3">
      <c r="A122" s="28" t="s">
        <v>12</v>
      </c>
      <c r="B122" s="52" t="s">
        <v>13</v>
      </c>
      <c r="C122" s="52"/>
      <c r="D122" s="52"/>
      <c r="E122" s="28" t="s">
        <v>9</v>
      </c>
      <c r="F122" s="35">
        <v>25</v>
      </c>
    </row>
    <row r="124" spans="1:6" x14ac:dyDescent="0.3">
      <c r="A124" s="1" t="s">
        <v>237</v>
      </c>
    </row>
    <row r="125" spans="1:6" x14ac:dyDescent="0.3">
      <c r="A125" s="33"/>
      <c r="B125" s="78" t="s">
        <v>230</v>
      </c>
      <c r="C125" s="78"/>
      <c r="D125" s="78"/>
      <c r="E125" s="78"/>
      <c r="F125" s="34"/>
    </row>
    <row r="126" spans="1:6" x14ac:dyDescent="0.3">
      <c r="A126" s="34"/>
      <c r="B126" s="79" t="s">
        <v>224</v>
      </c>
      <c r="C126" s="79"/>
      <c r="D126" s="79"/>
      <c r="E126" s="79"/>
      <c r="F126" s="34"/>
    </row>
    <row r="128" spans="1:6" ht="56.25" x14ac:dyDescent="0.3">
      <c r="A128" s="27" t="s">
        <v>67</v>
      </c>
      <c r="B128" s="65" t="s">
        <v>4</v>
      </c>
      <c r="C128" s="65"/>
      <c r="D128" s="65"/>
      <c r="E128" s="28" t="s">
        <v>5</v>
      </c>
      <c r="F128" s="28" t="s">
        <v>6</v>
      </c>
    </row>
    <row r="129" spans="1:6" x14ac:dyDescent="0.3">
      <c r="A129" s="28" t="s">
        <v>7</v>
      </c>
      <c r="B129" s="75" t="s">
        <v>160</v>
      </c>
      <c r="C129" s="76"/>
      <c r="D129" s="77"/>
      <c r="E129" s="28" t="s">
        <v>161</v>
      </c>
      <c r="F129" s="16">
        <v>58</v>
      </c>
    </row>
    <row r="130" spans="1:6" x14ac:dyDescent="0.3">
      <c r="A130" s="28" t="s">
        <v>8</v>
      </c>
      <c r="B130" s="75" t="s">
        <v>162</v>
      </c>
      <c r="C130" s="76"/>
      <c r="D130" s="77"/>
      <c r="E130" s="28" t="s">
        <v>9</v>
      </c>
      <c r="F130" s="35">
        <v>88</v>
      </c>
    </row>
    <row r="131" spans="1:6" x14ac:dyDescent="0.3">
      <c r="A131" s="28" t="s">
        <v>10</v>
      </c>
      <c r="B131" s="75" t="s">
        <v>76</v>
      </c>
      <c r="C131" s="76"/>
      <c r="D131" s="77"/>
      <c r="E131" s="28" t="s">
        <v>9</v>
      </c>
      <c r="F131" s="35">
        <v>80</v>
      </c>
    </row>
    <row r="132" spans="1:6" x14ac:dyDescent="0.3">
      <c r="A132" s="28" t="s">
        <v>12</v>
      </c>
      <c r="B132" s="52" t="s">
        <v>13</v>
      </c>
      <c r="C132" s="52"/>
      <c r="D132" s="52"/>
      <c r="E132" s="28" t="s">
        <v>9</v>
      </c>
      <c r="F132" s="35">
        <v>109</v>
      </c>
    </row>
    <row r="134" spans="1:6" x14ac:dyDescent="0.3">
      <c r="A134" s="1" t="s">
        <v>236</v>
      </c>
    </row>
    <row r="135" spans="1:6" x14ac:dyDescent="0.3">
      <c r="A135" s="33"/>
      <c r="B135" s="78" t="s">
        <v>256</v>
      </c>
      <c r="C135" s="78"/>
      <c r="D135" s="78"/>
      <c r="E135" s="78"/>
      <c r="F135" s="34"/>
    </row>
    <row r="136" spans="1:6" x14ac:dyDescent="0.3">
      <c r="A136" s="34"/>
      <c r="B136" s="79" t="s">
        <v>224</v>
      </c>
      <c r="C136" s="79"/>
      <c r="D136" s="79"/>
      <c r="E136" s="79"/>
      <c r="F136" s="34"/>
    </row>
    <row r="138" spans="1:6" ht="56.25" x14ac:dyDescent="0.3">
      <c r="A138" s="27" t="s">
        <v>67</v>
      </c>
      <c r="B138" s="65" t="s">
        <v>4</v>
      </c>
      <c r="C138" s="65"/>
      <c r="D138" s="65"/>
      <c r="E138" s="28" t="s">
        <v>5</v>
      </c>
      <c r="F138" s="28" t="s">
        <v>6</v>
      </c>
    </row>
    <row r="139" spans="1:6" x14ac:dyDescent="0.3">
      <c r="A139" s="28" t="s">
        <v>7</v>
      </c>
      <c r="B139" s="75" t="s">
        <v>160</v>
      </c>
      <c r="C139" s="76"/>
      <c r="D139" s="77"/>
      <c r="E139" s="28" t="s">
        <v>161</v>
      </c>
      <c r="F139" s="16">
        <v>95</v>
      </c>
    </row>
    <row r="140" spans="1:6" x14ac:dyDescent="0.3">
      <c r="A140" s="28" t="s">
        <v>8</v>
      </c>
      <c r="B140" s="75" t="s">
        <v>162</v>
      </c>
      <c r="C140" s="76"/>
      <c r="D140" s="77"/>
      <c r="E140" s="28" t="s">
        <v>9</v>
      </c>
      <c r="F140" s="35">
        <v>177</v>
      </c>
    </row>
    <row r="141" spans="1:6" x14ac:dyDescent="0.3">
      <c r="A141" s="28" t="s">
        <v>10</v>
      </c>
      <c r="B141" s="75" t="s">
        <v>76</v>
      </c>
      <c r="C141" s="76"/>
      <c r="D141" s="77"/>
      <c r="E141" s="28" t="s">
        <v>9</v>
      </c>
      <c r="F141" s="35">
        <v>159</v>
      </c>
    </row>
    <row r="142" spans="1:6" x14ac:dyDescent="0.3">
      <c r="A142" s="28" t="s">
        <v>12</v>
      </c>
      <c r="B142" s="52" t="s">
        <v>13</v>
      </c>
      <c r="C142" s="52"/>
      <c r="D142" s="52"/>
      <c r="E142" s="28" t="s">
        <v>9</v>
      </c>
      <c r="F142" s="35">
        <v>217</v>
      </c>
    </row>
    <row r="144" spans="1:6" x14ac:dyDescent="0.3">
      <c r="A144" s="1" t="s">
        <v>235</v>
      </c>
    </row>
    <row r="145" spans="1:6" x14ac:dyDescent="0.3">
      <c r="A145" s="33"/>
      <c r="B145" s="78" t="s">
        <v>231</v>
      </c>
      <c r="C145" s="78"/>
      <c r="D145" s="78"/>
      <c r="E145" s="78"/>
      <c r="F145" s="34"/>
    </row>
    <row r="146" spans="1:6" x14ac:dyDescent="0.3">
      <c r="A146" s="34"/>
      <c r="B146" s="79" t="s">
        <v>224</v>
      </c>
      <c r="C146" s="79"/>
      <c r="D146" s="79"/>
      <c r="E146" s="79"/>
      <c r="F146" s="34"/>
    </row>
    <row r="148" spans="1:6" ht="56.25" x14ac:dyDescent="0.3">
      <c r="A148" s="27" t="s">
        <v>67</v>
      </c>
      <c r="B148" s="65" t="s">
        <v>4</v>
      </c>
      <c r="C148" s="65"/>
      <c r="D148" s="65"/>
      <c r="E148" s="28" t="s">
        <v>5</v>
      </c>
      <c r="F148" s="28" t="s">
        <v>6</v>
      </c>
    </row>
    <row r="149" spans="1:6" x14ac:dyDescent="0.3">
      <c r="A149" s="28" t="s">
        <v>7</v>
      </c>
      <c r="B149" s="75" t="s">
        <v>160</v>
      </c>
      <c r="C149" s="76"/>
      <c r="D149" s="77"/>
      <c r="E149" s="28" t="s">
        <v>161</v>
      </c>
      <c r="F149" s="16">
        <v>60</v>
      </c>
    </row>
    <row r="150" spans="1:6" x14ac:dyDescent="0.3">
      <c r="A150" s="28" t="s">
        <v>8</v>
      </c>
      <c r="B150" s="75" t="s">
        <v>162</v>
      </c>
      <c r="C150" s="76"/>
      <c r="D150" s="77"/>
      <c r="E150" s="28" t="s">
        <v>9</v>
      </c>
      <c r="F150" s="35">
        <v>76</v>
      </c>
    </row>
    <row r="151" spans="1:6" x14ac:dyDescent="0.3">
      <c r="A151" s="28" t="s">
        <v>10</v>
      </c>
      <c r="B151" s="75" t="s">
        <v>76</v>
      </c>
      <c r="C151" s="76"/>
      <c r="D151" s="77"/>
      <c r="E151" s="28" t="s">
        <v>9</v>
      </c>
      <c r="F151" s="35">
        <v>68</v>
      </c>
    </row>
    <row r="152" spans="1:6" x14ac:dyDescent="0.3">
      <c r="A152" s="28" t="s">
        <v>12</v>
      </c>
      <c r="B152" s="52" t="s">
        <v>13</v>
      </c>
      <c r="C152" s="52"/>
      <c r="D152" s="52"/>
      <c r="E152" s="28" t="s">
        <v>9</v>
      </c>
      <c r="F152" s="35">
        <v>93</v>
      </c>
    </row>
    <row r="154" spans="1:6" x14ac:dyDescent="0.3">
      <c r="A154" s="1" t="s">
        <v>234</v>
      </c>
    </row>
    <row r="155" spans="1:6" x14ac:dyDescent="0.3">
      <c r="A155" s="33"/>
      <c r="B155" s="78" t="s">
        <v>233</v>
      </c>
      <c r="C155" s="78"/>
      <c r="D155" s="78"/>
      <c r="E155" s="78"/>
      <c r="F155" s="34"/>
    </row>
    <row r="156" spans="1:6" x14ac:dyDescent="0.3">
      <c r="A156" s="34"/>
      <c r="B156" s="79" t="s">
        <v>224</v>
      </c>
      <c r="C156" s="79"/>
      <c r="D156" s="79"/>
      <c r="E156" s="79"/>
      <c r="F156" s="34"/>
    </row>
    <row r="158" spans="1:6" ht="56.25" x14ac:dyDescent="0.3">
      <c r="A158" s="27" t="s">
        <v>67</v>
      </c>
      <c r="B158" s="65" t="s">
        <v>4</v>
      </c>
      <c r="C158" s="65"/>
      <c r="D158" s="65"/>
      <c r="E158" s="28" t="s">
        <v>5</v>
      </c>
      <c r="F158" s="28" t="s">
        <v>6</v>
      </c>
    </row>
    <row r="159" spans="1:6" x14ac:dyDescent="0.3">
      <c r="A159" s="28" t="s">
        <v>7</v>
      </c>
      <c r="B159" s="75" t="s">
        <v>160</v>
      </c>
      <c r="C159" s="76"/>
      <c r="D159" s="77"/>
      <c r="E159" s="28" t="s">
        <v>161</v>
      </c>
      <c r="F159" s="16">
        <v>107</v>
      </c>
    </row>
    <row r="160" spans="1:6" x14ac:dyDescent="0.3">
      <c r="A160" s="28" t="s">
        <v>8</v>
      </c>
      <c r="B160" s="75" t="s">
        <v>162</v>
      </c>
      <c r="C160" s="76"/>
      <c r="D160" s="77"/>
      <c r="E160" s="28" t="s">
        <v>9</v>
      </c>
      <c r="F160" s="35">
        <v>290</v>
      </c>
    </row>
    <row r="161" spans="1:6" x14ac:dyDescent="0.3">
      <c r="A161" s="28" t="s">
        <v>10</v>
      </c>
      <c r="B161" s="75" t="s">
        <v>76</v>
      </c>
      <c r="C161" s="76"/>
      <c r="D161" s="77"/>
      <c r="E161" s="28" t="s">
        <v>9</v>
      </c>
      <c r="F161" s="35">
        <v>193</v>
      </c>
    </row>
    <row r="162" spans="1:6" x14ac:dyDescent="0.3">
      <c r="A162" s="28" t="s">
        <v>12</v>
      </c>
      <c r="B162" s="52" t="s">
        <v>13</v>
      </c>
      <c r="C162" s="52"/>
      <c r="D162" s="52"/>
      <c r="E162" s="28" t="s">
        <v>9</v>
      </c>
      <c r="F162" s="35">
        <v>38</v>
      </c>
    </row>
    <row r="164" spans="1:6" x14ac:dyDescent="0.3">
      <c r="A164" s="1" t="s">
        <v>246</v>
      </c>
    </row>
    <row r="165" spans="1:6" x14ac:dyDescent="0.3">
      <c r="A165" s="33"/>
      <c r="B165" s="78" t="s">
        <v>244</v>
      </c>
      <c r="C165" s="78"/>
      <c r="D165" s="78"/>
      <c r="E165" s="78"/>
      <c r="F165" s="34"/>
    </row>
    <row r="166" spans="1:6" x14ac:dyDescent="0.3">
      <c r="A166" s="34"/>
      <c r="B166" s="79" t="s">
        <v>224</v>
      </c>
      <c r="C166" s="79"/>
      <c r="D166" s="79"/>
      <c r="E166" s="79"/>
      <c r="F166" s="34"/>
    </row>
    <row r="168" spans="1:6" ht="56.25" x14ac:dyDescent="0.3">
      <c r="A168" s="27" t="s">
        <v>67</v>
      </c>
      <c r="B168" s="65" t="s">
        <v>4</v>
      </c>
      <c r="C168" s="65"/>
      <c r="D168" s="65"/>
      <c r="E168" s="28" t="s">
        <v>5</v>
      </c>
      <c r="F168" s="28" t="s">
        <v>6</v>
      </c>
    </row>
    <row r="169" spans="1:6" x14ac:dyDescent="0.3">
      <c r="A169" s="28" t="s">
        <v>7</v>
      </c>
      <c r="B169" s="75" t="s">
        <v>160</v>
      </c>
      <c r="C169" s="76"/>
      <c r="D169" s="77"/>
      <c r="E169" s="28" t="s">
        <v>161</v>
      </c>
      <c r="F169" s="16">
        <v>355</v>
      </c>
    </row>
    <row r="170" spans="1:6" x14ac:dyDescent="0.3">
      <c r="A170" s="28" t="s">
        <v>8</v>
      </c>
      <c r="B170" s="75" t="s">
        <v>162</v>
      </c>
      <c r="C170" s="76"/>
      <c r="D170" s="77"/>
      <c r="E170" s="28" t="s">
        <v>9</v>
      </c>
      <c r="F170" s="35">
        <v>345</v>
      </c>
    </row>
    <row r="171" spans="1:6" x14ac:dyDescent="0.3">
      <c r="A171" s="28" t="s">
        <v>10</v>
      </c>
      <c r="B171" s="75" t="s">
        <v>76</v>
      </c>
      <c r="C171" s="76"/>
      <c r="D171" s="77"/>
      <c r="E171" s="28" t="s">
        <v>9</v>
      </c>
      <c r="F171" s="35">
        <v>319</v>
      </c>
    </row>
    <row r="172" spans="1:6" x14ac:dyDescent="0.3">
      <c r="A172" s="28" t="s">
        <v>12</v>
      </c>
      <c r="B172" s="52" t="s">
        <v>13</v>
      </c>
      <c r="C172" s="52"/>
      <c r="D172" s="52"/>
      <c r="E172" s="28" t="s">
        <v>9</v>
      </c>
      <c r="F172" s="35">
        <v>111</v>
      </c>
    </row>
    <row r="174" spans="1:6" x14ac:dyDescent="0.3">
      <c r="A174" s="1" t="s">
        <v>247</v>
      </c>
    </row>
    <row r="175" spans="1:6" x14ac:dyDescent="0.3">
      <c r="A175" s="33"/>
      <c r="B175" s="78" t="s">
        <v>245</v>
      </c>
      <c r="C175" s="78"/>
      <c r="D175" s="78"/>
      <c r="E175" s="78"/>
      <c r="F175" s="34"/>
    </row>
    <row r="176" spans="1:6" x14ac:dyDescent="0.3">
      <c r="A176" s="34"/>
      <c r="B176" s="79" t="s">
        <v>224</v>
      </c>
      <c r="C176" s="79"/>
      <c r="D176" s="79"/>
      <c r="E176" s="79"/>
      <c r="F176" s="34"/>
    </row>
    <row r="178" spans="1:6" ht="56.25" x14ac:dyDescent="0.3">
      <c r="A178" s="27" t="s">
        <v>67</v>
      </c>
      <c r="B178" s="65" t="s">
        <v>4</v>
      </c>
      <c r="C178" s="65"/>
      <c r="D178" s="65"/>
      <c r="E178" s="28" t="s">
        <v>5</v>
      </c>
      <c r="F178" s="28" t="s">
        <v>6</v>
      </c>
    </row>
    <row r="179" spans="1:6" x14ac:dyDescent="0.3">
      <c r="A179" s="28" t="s">
        <v>7</v>
      </c>
      <c r="B179" s="75" t="s">
        <v>160</v>
      </c>
      <c r="C179" s="76"/>
      <c r="D179" s="77"/>
      <c r="E179" s="28" t="s">
        <v>161</v>
      </c>
      <c r="F179" s="16">
        <v>58</v>
      </c>
    </row>
    <row r="180" spans="1:6" x14ac:dyDescent="0.3">
      <c r="A180" s="28" t="s">
        <v>8</v>
      </c>
      <c r="B180" s="75" t="s">
        <v>162</v>
      </c>
      <c r="C180" s="76"/>
      <c r="D180" s="77"/>
      <c r="E180" s="28" t="s">
        <v>9</v>
      </c>
      <c r="F180" s="35">
        <v>139</v>
      </c>
    </row>
    <row r="181" spans="1:6" x14ac:dyDescent="0.3">
      <c r="A181" s="28" t="s">
        <v>10</v>
      </c>
      <c r="B181" s="75" t="s">
        <v>76</v>
      </c>
      <c r="C181" s="76"/>
      <c r="D181" s="77"/>
      <c r="E181" s="28" t="s">
        <v>9</v>
      </c>
      <c r="F181" s="35">
        <v>128</v>
      </c>
    </row>
    <row r="182" spans="1:6" x14ac:dyDescent="0.3">
      <c r="A182" s="28" t="s">
        <v>12</v>
      </c>
      <c r="B182" s="52" t="s">
        <v>13</v>
      </c>
      <c r="C182" s="52"/>
      <c r="D182" s="52"/>
      <c r="E182" s="28" t="s">
        <v>9</v>
      </c>
      <c r="F182" s="35">
        <v>44</v>
      </c>
    </row>
    <row r="184" spans="1:6" x14ac:dyDescent="0.3">
      <c r="A184" s="1" t="s">
        <v>250</v>
      </c>
    </row>
    <row r="185" spans="1:6" x14ac:dyDescent="0.3">
      <c r="A185" s="33"/>
      <c r="B185" s="78" t="s">
        <v>248</v>
      </c>
      <c r="C185" s="78"/>
      <c r="D185" s="78"/>
      <c r="E185" s="78"/>
      <c r="F185" s="34"/>
    </row>
    <row r="186" spans="1:6" x14ac:dyDescent="0.3">
      <c r="A186" s="34"/>
      <c r="B186" s="79" t="s">
        <v>224</v>
      </c>
      <c r="C186" s="79"/>
      <c r="D186" s="79"/>
      <c r="E186" s="79"/>
      <c r="F186" s="34"/>
    </row>
    <row r="188" spans="1:6" ht="56.25" x14ac:dyDescent="0.3">
      <c r="A188" s="27" t="s">
        <v>67</v>
      </c>
      <c r="B188" s="65" t="s">
        <v>4</v>
      </c>
      <c r="C188" s="65"/>
      <c r="D188" s="65"/>
      <c r="E188" s="28" t="s">
        <v>5</v>
      </c>
      <c r="F188" s="28" t="s">
        <v>6</v>
      </c>
    </row>
    <row r="189" spans="1:6" x14ac:dyDescent="0.3">
      <c r="A189" s="28" t="s">
        <v>7</v>
      </c>
      <c r="B189" s="75" t="s">
        <v>160</v>
      </c>
      <c r="C189" s="76"/>
      <c r="D189" s="77"/>
      <c r="E189" s="28" t="s">
        <v>161</v>
      </c>
      <c r="F189" s="16">
        <v>96</v>
      </c>
    </row>
    <row r="190" spans="1:6" x14ac:dyDescent="0.3">
      <c r="A190" s="28" t="s">
        <v>8</v>
      </c>
      <c r="B190" s="75" t="s">
        <v>162</v>
      </c>
      <c r="C190" s="76"/>
      <c r="D190" s="77"/>
      <c r="E190" s="28" t="s">
        <v>9</v>
      </c>
      <c r="F190" s="35">
        <v>93</v>
      </c>
    </row>
    <row r="191" spans="1:6" x14ac:dyDescent="0.3">
      <c r="A191" s="28" t="s">
        <v>10</v>
      </c>
      <c r="B191" s="75" t="s">
        <v>76</v>
      </c>
      <c r="C191" s="76"/>
      <c r="D191" s="77"/>
      <c r="E191" s="28" t="s">
        <v>9</v>
      </c>
      <c r="F191" s="35">
        <v>83</v>
      </c>
    </row>
    <row r="192" spans="1:6" x14ac:dyDescent="0.3">
      <c r="A192" s="28" t="s">
        <v>12</v>
      </c>
      <c r="B192" s="52" t="s">
        <v>13</v>
      </c>
      <c r="C192" s="52"/>
      <c r="D192" s="52"/>
      <c r="E192" s="28" t="s">
        <v>9</v>
      </c>
      <c r="F192" s="35">
        <v>49</v>
      </c>
    </row>
    <row r="194" spans="1:6" x14ac:dyDescent="0.3">
      <c r="A194" s="1" t="s">
        <v>251</v>
      </c>
    </row>
    <row r="195" spans="1:6" x14ac:dyDescent="0.3">
      <c r="A195" s="33"/>
      <c r="B195" s="78" t="s">
        <v>249</v>
      </c>
      <c r="C195" s="78"/>
      <c r="D195" s="78"/>
      <c r="E195" s="78"/>
      <c r="F195" s="34"/>
    </row>
    <row r="196" spans="1:6" x14ac:dyDescent="0.3">
      <c r="A196" s="34"/>
      <c r="B196" s="79" t="s">
        <v>224</v>
      </c>
      <c r="C196" s="79"/>
      <c r="D196" s="79"/>
      <c r="E196" s="79"/>
      <c r="F196" s="34"/>
    </row>
    <row r="198" spans="1:6" ht="56.25" x14ac:dyDescent="0.3">
      <c r="A198" s="27" t="s">
        <v>67</v>
      </c>
      <c r="B198" s="65" t="s">
        <v>4</v>
      </c>
      <c r="C198" s="65"/>
      <c r="D198" s="65"/>
      <c r="E198" s="28" t="s">
        <v>5</v>
      </c>
      <c r="F198" s="28" t="s">
        <v>6</v>
      </c>
    </row>
    <row r="199" spans="1:6" x14ac:dyDescent="0.3">
      <c r="A199" s="28" t="s">
        <v>7</v>
      </c>
      <c r="B199" s="75" t="s">
        <v>160</v>
      </c>
      <c r="C199" s="76"/>
      <c r="D199" s="77"/>
      <c r="E199" s="28" t="s">
        <v>161</v>
      </c>
      <c r="F199" s="16">
        <v>443</v>
      </c>
    </row>
    <row r="200" spans="1:6" x14ac:dyDescent="0.3">
      <c r="A200" s="28" t="s">
        <v>8</v>
      </c>
      <c r="B200" s="75" t="s">
        <v>162</v>
      </c>
      <c r="C200" s="76"/>
      <c r="D200" s="77"/>
      <c r="E200" s="28" t="s">
        <v>9</v>
      </c>
      <c r="F200" s="35">
        <v>837</v>
      </c>
    </row>
    <row r="201" spans="1:6" x14ac:dyDescent="0.3">
      <c r="A201" s="28" t="s">
        <v>10</v>
      </c>
      <c r="B201" s="75" t="s">
        <v>76</v>
      </c>
      <c r="C201" s="76"/>
      <c r="D201" s="77"/>
      <c r="E201" s="28" t="s">
        <v>9</v>
      </c>
      <c r="F201" s="35">
        <v>744</v>
      </c>
    </row>
    <row r="202" spans="1:6" x14ac:dyDescent="0.3">
      <c r="A202" s="28" t="s">
        <v>12</v>
      </c>
      <c r="B202" s="52" t="s">
        <v>13</v>
      </c>
      <c r="C202" s="52"/>
      <c r="D202" s="52"/>
      <c r="E202" s="28" t="s">
        <v>9</v>
      </c>
      <c r="F202" s="35">
        <v>435</v>
      </c>
    </row>
    <row r="204" spans="1:6" x14ac:dyDescent="0.3">
      <c r="A204" s="1" t="s">
        <v>254</v>
      </c>
    </row>
    <row r="205" spans="1:6" x14ac:dyDescent="0.3">
      <c r="A205" s="33"/>
      <c r="B205" s="78" t="s">
        <v>252</v>
      </c>
      <c r="C205" s="78"/>
      <c r="D205" s="78"/>
      <c r="E205" s="78"/>
      <c r="F205" s="34"/>
    </row>
    <row r="206" spans="1:6" x14ac:dyDescent="0.3">
      <c r="A206" s="34"/>
      <c r="B206" s="79" t="s">
        <v>224</v>
      </c>
      <c r="C206" s="79"/>
      <c r="D206" s="79"/>
      <c r="E206" s="79"/>
      <c r="F206" s="34"/>
    </row>
    <row r="208" spans="1:6" ht="56.25" x14ac:dyDescent="0.3">
      <c r="A208" s="27" t="s">
        <v>67</v>
      </c>
      <c r="B208" s="65" t="s">
        <v>4</v>
      </c>
      <c r="C208" s="65"/>
      <c r="D208" s="65"/>
      <c r="E208" s="28" t="s">
        <v>5</v>
      </c>
      <c r="F208" s="28" t="s">
        <v>6</v>
      </c>
    </row>
    <row r="209" spans="1:6" x14ac:dyDescent="0.3">
      <c r="A209" s="28" t="s">
        <v>7</v>
      </c>
      <c r="B209" s="75" t="s">
        <v>160</v>
      </c>
      <c r="C209" s="76"/>
      <c r="D209" s="77"/>
      <c r="E209" s="28" t="s">
        <v>161</v>
      </c>
      <c r="F209" s="16">
        <v>293</v>
      </c>
    </row>
    <row r="210" spans="1:6" x14ac:dyDescent="0.3">
      <c r="A210" s="28" t="s">
        <v>8</v>
      </c>
      <c r="B210" s="75" t="s">
        <v>162</v>
      </c>
      <c r="C210" s="76"/>
      <c r="D210" s="77"/>
      <c r="E210" s="28" t="s">
        <v>9</v>
      </c>
      <c r="F210" s="35">
        <v>908</v>
      </c>
    </row>
    <row r="211" spans="1:6" x14ac:dyDescent="0.3">
      <c r="A211" s="28" t="s">
        <v>10</v>
      </c>
      <c r="B211" s="75" t="s">
        <v>76</v>
      </c>
      <c r="C211" s="76"/>
      <c r="D211" s="77"/>
      <c r="E211" s="28" t="s">
        <v>9</v>
      </c>
      <c r="F211" s="35">
        <v>795</v>
      </c>
    </row>
    <row r="212" spans="1:6" x14ac:dyDescent="0.3">
      <c r="A212" s="28" t="s">
        <v>12</v>
      </c>
      <c r="B212" s="52" t="s">
        <v>13</v>
      </c>
      <c r="C212" s="52"/>
      <c r="D212" s="52"/>
      <c r="E212" s="28" t="s">
        <v>9</v>
      </c>
      <c r="F212" s="35">
        <v>294</v>
      </c>
    </row>
    <row r="214" spans="1:6" x14ac:dyDescent="0.3">
      <c r="A214" s="1" t="s">
        <v>255</v>
      </c>
    </row>
    <row r="215" spans="1:6" x14ac:dyDescent="0.3">
      <c r="A215" s="33"/>
      <c r="B215" s="78" t="s">
        <v>253</v>
      </c>
      <c r="C215" s="78"/>
      <c r="D215" s="78"/>
      <c r="E215" s="78"/>
      <c r="F215" s="34"/>
    </row>
    <row r="216" spans="1:6" x14ac:dyDescent="0.3">
      <c r="A216" s="34"/>
      <c r="B216" s="79" t="s">
        <v>224</v>
      </c>
      <c r="C216" s="79"/>
      <c r="D216" s="79"/>
      <c r="E216" s="79"/>
      <c r="F216" s="34"/>
    </row>
    <row r="218" spans="1:6" ht="56.25" x14ac:dyDescent="0.3">
      <c r="A218" s="27" t="s">
        <v>67</v>
      </c>
      <c r="B218" s="65" t="s">
        <v>4</v>
      </c>
      <c r="C218" s="65"/>
      <c r="D218" s="65"/>
      <c r="E218" s="28" t="s">
        <v>5</v>
      </c>
      <c r="F218" s="28" t="s">
        <v>6</v>
      </c>
    </row>
    <row r="219" spans="1:6" x14ac:dyDescent="0.3">
      <c r="A219" s="28" t="s">
        <v>7</v>
      </c>
      <c r="B219" s="75" t="s">
        <v>160</v>
      </c>
      <c r="C219" s="76"/>
      <c r="D219" s="77"/>
      <c r="E219" s="28" t="s">
        <v>161</v>
      </c>
      <c r="F219" s="16">
        <v>420</v>
      </c>
    </row>
    <row r="220" spans="1:6" x14ac:dyDescent="0.3">
      <c r="A220" s="28" t="s">
        <v>8</v>
      </c>
      <c r="B220" s="75" t="s">
        <v>162</v>
      </c>
      <c r="C220" s="76"/>
      <c r="D220" s="77"/>
      <c r="E220" s="28" t="s">
        <v>9</v>
      </c>
      <c r="F220" s="35">
        <v>519</v>
      </c>
    </row>
    <row r="221" spans="1:6" x14ac:dyDescent="0.3">
      <c r="A221" s="28" t="s">
        <v>10</v>
      </c>
      <c r="B221" s="75" t="s">
        <v>76</v>
      </c>
      <c r="C221" s="76"/>
      <c r="D221" s="77"/>
      <c r="E221" s="28" t="s">
        <v>9</v>
      </c>
      <c r="F221" s="35">
        <v>455</v>
      </c>
    </row>
    <row r="222" spans="1:6" x14ac:dyDescent="0.3">
      <c r="A222" s="28" t="s">
        <v>12</v>
      </c>
      <c r="B222" s="52" t="s">
        <v>13</v>
      </c>
      <c r="C222" s="52"/>
      <c r="D222" s="52"/>
      <c r="E222" s="28" t="s">
        <v>9</v>
      </c>
      <c r="F222" s="35">
        <v>168</v>
      </c>
    </row>
    <row r="225" spans="1:6" x14ac:dyDescent="0.3">
      <c r="A225" s="1" t="s">
        <v>28</v>
      </c>
    </row>
    <row r="227" spans="1:6" x14ac:dyDescent="0.3">
      <c r="A227" s="1" t="s">
        <v>50</v>
      </c>
    </row>
    <row r="229" spans="1:6" ht="18.75" customHeight="1" x14ac:dyDescent="0.3">
      <c r="A229" s="1" t="s">
        <v>99</v>
      </c>
    </row>
    <row r="231" spans="1:6" ht="37.5" customHeight="1" x14ac:dyDescent="0.3">
      <c r="A231" s="53" t="s">
        <v>29</v>
      </c>
      <c r="B231" s="102"/>
      <c r="C231" s="68" t="s">
        <v>53</v>
      </c>
      <c r="D231" s="103"/>
      <c r="E231" s="53" t="s">
        <v>30</v>
      </c>
      <c r="F231" s="102"/>
    </row>
    <row r="232" spans="1:6" ht="36" customHeight="1" x14ac:dyDescent="0.3">
      <c r="A232" s="26" t="s">
        <v>51</v>
      </c>
      <c r="B232" s="25" t="s">
        <v>52</v>
      </c>
      <c r="C232" s="69"/>
      <c r="D232" s="104"/>
      <c r="E232" s="28" t="s">
        <v>31</v>
      </c>
      <c r="F232" s="28" t="s">
        <v>32</v>
      </c>
    </row>
    <row r="233" spans="1:6" ht="120.75" customHeight="1" x14ac:dyDescent="0.3">
      <c r="A233" s="29">
        <v>136</v>
      </c>
      <c r="B233" s="17" t="s">
        <v>173</v>
      </c>
      <c r="C233" s="66">
        <v>2</v>
      </c>
      <c r="D233" s="67"/>
      <c r="E233" s="48">
        <v>318</v>
      </c>
      <c r="F233" s="48">
        <f>201-60</f>
        <v>141</v>
      </c>
    </row>
    <row r="234" spans="1:6" ht="57.75" customHeight="1" x14ac:dyDescent="0.3">
      <c r="A234" s="29">
        <v>184</v>
      </c>
      <c r="B234" s="17" t="s">
        <v>174</v>
      </c>
      <c r="C234" s="66">
        <v>2</v>
      </c>
      <c r="D234" s="67"/>
      <c r="E234" s="48">
        <v>0</v>
      </c>
      <c r="F234" s="42"/>
    </row>
    <row r="235" spans="1:6" x14ac:dyDescent="0.3">
      <c r="A235" s="8">
        <v>11</v>
      </c>
      <c r="B235" s="17" t="s">
        <v>139</v>
      </c>
      <c r="C235" s="66">
        <v>4</v>
      </c>
      <c r="D235" s="67"/>
      <c r="E235" s="49">
        <f>448+10</f>
        <v>458</v>
      </c>
      <c r="F235" s="50">
        <v>0</v>
      </c>
    </row>
    <row r="236" spans="1:6" x14ac:dyDescent="0.3">
      <c r="A236" s="8">
        <v>12</v>
      </c>
      <c r="B236" s="17" t="s">
        <v>140</v>
      </c>
      <c r="C236" s="66">
        <v>5</v>
      </c>
      <c r="D236" s="67"/>
      <c r="E236" s="50">
        <v>219</v>
      </c>
      <c r="F236" s="50">
        <f>112-34</f>
        <v>78</v>
      </c>
    </row>
    <row r="237" spans="1:6" x14ac:dyDescent="0.3">
      <c r="A237" s="8">
        <v>14</v>
      </c>
      <c r="B237" s="17" t="s">
        <v>141</v>
      </c>
      <c r="C237" s="66">
        <v>38</v>
      </c>
      <c r="D237" s="67"/>
      <c r="E237" s="50">
        <v>58</v>
      </c>
      <c r="F237" s="50">
        <v>0</v>
      </c>
    </row>
    <row r="238" spans="1:6" x14ac:dyDescent="0.3">
      <c r="A238" s="8">
        <v>16</v>
      </c>
      <c r="B238" s="17" t="s">
        <v>142</v>
      </c>
      <c r="C238" s="66">
        <v>6</v>
      </c>
      <c r="D238" s="67"/>
      <c r="E238" s="50">
        <f>326+15</f>
        <v>341</v>
      </c>
      <c r="F238" s="50">
        <f>233-47</f>
        <v>186</v>
      </c>
    </row>
    <row r="239" spans="1:6" x14ac:dyDescent="0.3">
      <c r="A239" s="8">
        <v>28</v>
      </c>
      <c r="B239" s="17" t="s">
        <v>143</v>
      </c>
      <c r="C239" s="66">
        <v>12</v>
      </c>
      <c r="D239" s="67"/>
      <c r="E239" s="50">
        <v>1275</v>
      </c>
      <c r="F239" s="50">
        <v>0</v>
      </c>
    </row>
    <row r="240" spans="1:6" x14ac:dyDescent="0.3">
      <c r="A240" s="8">
        <v>29</v>
      </c>
      <c r="B240" s="17" t="s">
        <v>144</v>
      </c>
      <c r="C240" s="66">
        <v>13</v>
      </c>
      <c r="D240" s="67"/>
      <c r="E240" s="50">
        <f>560+23</f>
        <v>583</v>
      </c>
      <c r="F240" s="50">
        <f>96-26</f>
        <v>70</v>
      </c>
    </row>
    <row r="241" spans="1:10" x14ac:dyDescent="0.3">
      <c r="A241" s="8">
        <v>158</v>
      </c>
      <c r="B241" s="17" t="s">
        <v>77</v>
      </c>
      <c r="C241" s="66">
        <v>37</v>
      </c>
      <c r="D241" s="67"/>
      <c r="E241" s="50">
        <f>375+51</f>
        <v>426</v>
      </c>
      <c r="F241" s="50">
        <v>118</v>
      </c>
    </row>
    <row r="242" spans="1:10" x14ac:dyDescent="0.3">
      <c r="A242" s="8">
        <v>53</v>
      </c>
      <c r="B242" s="17" t="s">
        <v>145</v>
      </c>
      <c r="C242" s="66">
        <v>15</v>
      </c>
      <c r="D242" s="67"/>
      <c r="E242" s="50">
        <v>700</v>
      </c>
      <c r="F242" s="50">
        <v>149</v>
      </c>
    </row>
    <row r="243" spans="1:10" x14ac:dyDescent="0.3">
      <c r="A243" s="8">
        <v>54</v>
      </c>
      <c r="B243" s="17" t="s">
        <v>146</v>
      </c>
      <c r="C243" s="66">
        <v>16</v>
      </c>
      <c r="D243" s="67"/>
      <c r="E243" s="50">
        <v>320</v>
      </c>
      <c r="F243" s="50">
        <v>0</v>
      </c>
    </row>
    <row r="244" spans="1:10" x14ac:dyDescent="0.3">
      <c r="A244" s="8">
        <v>56</v>
      </c>
      <c r="B244" s="17" t="s">
        <v>147</v>
      </c>
      <c r="C244" s="66">
        <v>13</v>
      </c>
      <c r="D244" s="67"/>
      <c r="E244" s="50">
        <v>463</v>
      </c>
      <c r="F244" s="50">
        <v>175</v>
      </c>
    </row>
    <row r="245" spans="1:10" ht="56.25" x14ac:dyDescent="0.3">
      <c r="A245" s="8">
        <v>162</v>
      </c>
      <c r="B245" s="17" t="s">
        <v>148</v>
      </c>
      <c r="C245" s="66">
        <v>20</v>
      </c>
      <c r="D245" s="67"/>
      <c r="E245" s="50">
        <f>315+44</f>
        <v>359</v>
      </c>
      <c r="F245" s="50">
        <f>169-39</f>
        <v>130</v>
      </c>
    </row>
    <row r="246" spans="1:10" x14ac:dyDescent="0.3">
      <c r="A246" s="8">
        <v>65</v>
      </c>
      <c r="B246" s="17" t="s">
        <v>149</v>
      </c>
      <c r="C246" s="66">
        <v>21</v>
      </c>
      <c r="D246" s="67"/>
      <c r="E246" s="50">
        <f>473+50</f>
        <v>523</v>
      </c>
      <c r="F246" s="50">
        <v>84</v>
      </c>
    </row>
    <row r="247" spans="1:10" x14ac:dyDescent="0.3">
      <c r="A247" s="8">
        <v>68</v>
      </c>
      <c r="B247" s="17" t="s">
        <v>172</v>
      </c>
      <c r="C247" s="66">
        <v>22</v>
      </c>
      <c r="D247" s="67"/>
      <c r="E247" s="50">
        <v>354</v>
      </c>
      <c r="F247" s="50">
        <v>125</v>
      </c>
    </row>
    <row r="248" spans="1:10" x14ac:dyDescent="0.3">
      <c r="A248" s="8">
        <v>75</v>
      </c>
      <c r="B248" s="17" t="s">
        <v>150</v>
      </c>
      <c r="C248" s="66">
        <v>23</v>
      </c>
      <c r="D248" s="67"/>
      <c r="E248" s="50">
        <v>947</v>
      </c>
      <c r="F248" s="50">
        <v>0</v>
      </c>
    </row>
    <row r="249" spans="1:10" ht="23.25" customHeight="1" x14ac:dyDescent="0.3">
      <c r="A249" s="8">
        <v>81</v>
      </c>
      <c r="B249" s="17" t="s">
        <v>151</v>
      </c>
      <c r="C249" s="66">
        <v>25</v>
      </c>
      <c r="D249" s="67"/>
      <c r="E249" s="50">
        <f>193+57</f>
        <v>250</v>
      </c>
      <c r="F249" s="50">
        <f>49-13</f>
        <v>36</v>
      </c>
    </row>
    <row r="250" spans="1:10" x14ac:dyDescent="0.3">
      <c r="A250" s="8">
        <v>97</v>
      </c>
      <c r="B250" s="17" t="s">
        <v>152</v>
      </c>
      <c r="C250" s="66">
        <v>27</v>
      </c>
      <c r="D250" s="67"/>
      <c r="E250" s="50">
        <v>897</v>
      </c>
      <c r="F250" s="50">
        <v>1031</v>
      </c>
    </row>
    <row r="251" spans="1:10" x14ac:dyDescent="0.3">
      <c r="A251" s="8">
        <v>100</v>
      </c>
      <c r="B251" s="17" t="s">
        <v>78</v>
      </c>
      <c r="C251" s="66">
        <v>29</v>
      </c>
      <c r="D251" s="67"/>
      <c r="E251" s="50">
        <f>919+17</f>
        <v>936</v>
      </c>
      <c r="F251" s="50">
        <v>132</v>
      </c>
    </row>
    <row r="252" spans="1:10" x14ac:dyDescent="0.3">
      <c r="A252" s="8">
        <v>108</v>
      </c>
      <c r="B252" s="17" t="s">
        <v>153</v>
      </c>
      <c r="C252" s="66">
        <v>30</v>
      </c>
      <c r="D252" s="67"/>
      <c r="E252" s="50">
        <f>624+21</f>
        <v>645</v>
      </c>
      <c r="F252" s="50">
        <v>146</v>
      </c>
    </row>
    <row r="253" spans="1:10" x14ac:dyDescent="0.3">
      <c r="A253" s="8">
        <v>112</v>
      </c>
      <c r="B253" s="17" t="s">
        <v>154</v>
      </c>
      <c r="C253" s="66">
        <v>31.32</v>
      </c>
      <c r="D253" s="67"/>
      <c r="E253" s="50">
        <v>1737</v>
      </c>
      <c r="F253" s="50">
        <v>368</v>
      </c>
    </row>
    <row r="254" spans="1:10" x14ac:dyDescent="0.3">
      <c r="A254" s="8">
        <v>114</v>
      </c>
      <c r="B254" s="17" t="s">
        <v>79</v>
      </c>
      <c r="C254" s="66">
        <v>33</v>
      </c>
      <c r="D254" s="67"/>
      <c r="E254" s="50">
        <v>40</v>
      </c>
      <c r="F254" s="50">
        <v>0</v>
      </c>
    </row>
    <row r="255" spans="1:10" x14ac:dyDescent="0.3">
      <c r="A255" s="8">
        <v>116</v>
      </c>
      <c r="B255" s="17" t="s">
        <v>80</v>
      </c>
      <c r="C255" s="66">
        <v>34</v>
      </c>
      <c r="D255" s="67"/>
      <c r="E255" s="50">
        <f>93+11</f>
        <v>104</v>
      </c>
      <c r="F255" s="50">
        <v>0</v>
      </c>
    </row>
    <row r="256" spans="1:10" x14ac:dyDescent="0.3">
      <c r="A256" s="8">
        <v>122</v>
      </c>
      <c r="B256" s="17" t="s">
        <v>155</v>
      </c>
      <c r="C256" s="66">
        <v>35</v>
      </c>
      <c r="D256" s="67"/>
      <c r="E256" s="50">
        <f>233+32</f>
        <v>265</v>
      </c>
      <c r="F256" s="50">
        <v>0</v>
      </c>
      <c r="I256" s="45"/>
      <c r="J256" s="45"/>
    </row>
    <row r="257" spans="1:6" ht="37.5" x14ac:dyDescent="0.3">
      <c r="A257" s="8">
        <v>60</v>
      </c>
      <c r="B257" s="17" t="s">
        <v>175</v>
      </c>
      <c r="C257" s="66">
        <v>19</v>
      </c>
      <c r="D257" s="67"/>
      <c r="E257" s="50">
        <f>697+42+17</f>
        <v>756</v>
      </c>
      <c r="F257" s="50">
        <f>554-24</f>
        <v>530</v>
      </c>
    </row>
    <row r="258" spans="1:6" ht="93.75" x14ac:dyDescent="0.3">
      <c r="A258" s="8">
        <v>60</v>
      </c>
      <c r="B258" s="17" t="s">
        <v>176</v>
      </c>
      <c r="C258" s="66" t="s">
        <v>177</v>
      </c>
      <c r="D258" s="67"/>
      <c r="E258" s="50">
        <v>61</v>
      </c>
      <c r="F258" s="50"/>
    </row>
    <row r="259" spans="1:6" ht="93.75" x14ac:dyDescent="0.3">
      <c r="A259" s="8">
        <v>60</v>
      </c>
      <c r="B259" s="17" t="s">
        <v>178</v>
      </c>
      <c r="C259" s="66" t="s">
        <v>179</v>
      </c>
      <c r="D259" s="67"/>
      <c r="E259" s="50">
        <v>31</v>
      </c>
      <c r="F259" s="50"/>
    </row>
    <row r="260" spans="1:6" ht="93.75" x14ac:dyDescent="0.3">
      <c r="A260" s="8">
        <v>60</v>
      </c>
      <c r="B260" s="17" t="s">
        <v>180</v>
      </c>
      <c r="C260" s="66" t="s">
        <v>181</v>
      </c>
      <c r="D260" s="67"/>
      <c r="E260" s="50">
        <v>81</v>
      </c>
      <c r="F260" s="50"/>
    </row>
    <row r="261" spans="1:6" ht="93.75" x14ac:dyDescent="0.3">
      <c r="A261" s="8">
        <v>60</v>
      </c>
      <c r="B261" s="17" t="s">
        <v>182</v>
      </c>
      <c r="C261" s="66" t="s">
        <v>183</v>
      </c>
      <c r="D261" s="67"/>
      <c r="E261" s="18">
        <v>7</v>
      </c>
      <c r="F261" s="18"/>
    </row>
    <row r="262" spans="1:6" ht="93.75" x14ac:dyDescent="0.3">
      <c r="A262" s="8">
        <v>60</v>
      </c>
      <c r="B262" s="17" t="s">
        <v>184</v>
      </c>
      <c r="C262" s="66" t="s">
        <v>185</v>
      </c>
      <c r="D262" s="67"/>
      <c r="E262" s="18">
        <v>33</v>
      </c>
      <c r="F262" s="18"/>
    </row>
    <row r="263" spans="1:6" ht="93.75" x14ac:dyDescent="0.3">
      <c r="A263" s="8">
        <v>60</v>
      </c>
      <c r="B263" s="17" t="s">
        <v>186</v>
      </c>
      <c r="C263" s="66" t="s">
        <v>187</v>
      </c>
      <c r="D263" s="67"/>
      <c r="E263" s="18">
        <v>56</v>
      </c>
      <c r="F263" s="18"/>
    </row>
    <row r="264" spans="1:6" ht="93.75" x14ac:dyDescent="0.3">
      <c r="A264" s="8">
        <v>60</v>
      </c>
      <c r="B264" s="17" t="s">
        <v>188</v>
      </c>
      <c r="C264" s="66" t="s">
        <v>189</v>
      </c>
      <c r="D264" s="67"/>
      <c r="E264" s="18">
        <v>46</v>
      </c>
      <c r="F264" s="18"/>
    </row>
    <row r="265" spans="1:6" ht="93.75" x14ac:dyDescent="0.3">
      <c r="A265" s="8">
        <v>60</v>
      </c>
      <c r="B265" s="17" t="s">
        <v>190</v>
      </c>
      <c r="C265" s="66" t="s">
        <v>191</v>
      </c>
      <c r="D265" s="67"/>
      <c r="E265" s="18">
        <v>3</v>
      </c>
      <c r="F265" s="18"/>
    </row>
    <row r="266" spans="1:6" ht="93.75" x14ac:dyDescent="0.3">
      <c r="A266" s="8">
        <v>60</v>
      </c>
      <c r="B266" s="17" t="s">
        <v>192</v>
      </c>
      <c r="C266" s="66" t="s">
        <v>193</v>
      </c>
      <c r="D266" s="67"/>
      <c r="E266" s="18">
        <v>24</v>
      </c>
      <c r="F266" s="18"/>
    </row>
    <row r="267" spans="1:6" ht="93.75" x14ac:dyDescent="0.3">
      <c r="A267" s="8">
        <v>60</v>
      </c>
      <c r="B267" s="17" t="s">
        <v>194</v>
      </c>
      <c r="C267" s="66" t="s">
        <v>195</v>
      </c>
      <c r="D267" s="67"/>
      <c r="E267" s="18">
        <v>15</v>
      </c>
      <c r="F267" s="18"/>
    </row>
    <row r="268" spans="1:6" ht="93.75" x14ac:dyDescent="0.3">
      <c r="A268" s="8">
        <v>60</v>
      </c>
      <c r="B268" s="17" t="s">
        <v>196</v>
      </c>
      <c r="C268" s="66" t="s">
        <v>197</v>
      </c>
      <c r="D268" s="67"/>
      <c r="E268" s="18">
        <v>5</v>
      </c>
      <c r="F268" s="18">
        <v>62</v>
      </c>
    </row>
    <row r="269" spans="1:6" ht="93.75" x14ac:dyDescent="0.3">
      <c r="A269" s="8">
        <v>60</v>
      </c>
      <c r="B269" s="17" t="s">
        <v>198</v>
      </c>
      <c r="C269" s="66" t="s">
        <v>199</v>
      </c>
      <c r="D269" s="67"/>
      <c r="E269" s="18">
        <v>7</v>
      </c>
      <c r="F269" s="18">
        <v>60</v>
      </c>
    </row>
    <row r="270" spans="1:6" ht="93.75" x14ac:dyDescent="0.3">
      <c r="A270" s="8">
        <v>60</v>
      </c>
      <c r="B270" s="17" t="s">
        <v>200</v>
      </c>
      <c r="C270" s="66" t="s">
        <v>201</v>
      </c>
      <c r="D270" s="67"/>
      <c r="E270" s="18">
        <v>0</v>
      </c>
      <c r="F270" s="18">
        <v>19</v>
      </c>
    </row>
    <row r="271" spans="1:6" ht="56.25" x14ac:dyDescent="0.3">
      <c r="A271" s="8">
        <v>60</v>
      </c>
      <c r="B271" s="17" t="s">
        <v>202</v>
      </c>
      <c r="C271" s="66" t="s">
        <v>211</v>
      </c>
      <c r="D271" s="67"/>
      <c r="E271" s="18">
        <v>9</v>
      </c>
      <c r="F271" s="18"/>
    </row>
    <row r="272" spans="1:6" ht="56.25" x14ac:dyDescent="0.3">
      <c r="A272" s="8">
        <v>60</v>
      </c>
      <c r="B272" s="17" t="s">
        <v>203</v>
      </c>
      <c r="C272" s="66" t="s">
        <v>212</v>
      </c>
      <c r="D272" s="67"/>
      <c r="E272" s="18">
        <v>2</v>
      </c>
      <c r="F272" s="18"/>
    </row>
    <row r="273" spans="1:9" ht="56.25" x14ac:dyDescent="0.3">
      <c r="A273" s="8">
        <v>60</v>
      </c>
      <c r="B273" s="17" t="s">
        <v>204</v>
      </c>
      <c r="C273" s="66" t="s">
        <v>213</v>
      </c>
      <c r="D273" s="67"/>
      <c r="E273" s="18">
        <v>2</v>
      </c>
      <c r="F273" s="18"/>
    </row>
    <row r="274" spans="1:9" ht="56.25" x14ac:dyDescent="0.3">
      <c r="A274" s="8">
        <v>60</v>
      </c>
      <c r="B274" s="17" t="s">
        <v>205</v>
      </c>
      <c r="C274" s="66" t="s">
        <v>214</v>
      </c>
      <c r="D274" s="67"/>
      <c r="E274" s="18">
        <v>5</v>
      </c>
      <c r="F274" s="18"/>
    </row>
    <row r="275" spans="1:9" ht="75" x14ac:dyDescent="0.3">
      <c r="A275" s="8">
        <v>60</v>
      </c>
      <c r="B275" s="17" t="s">
        <v>206</v>
      </c>
      <c r="C275" s="66" t="s">
        <v>215</v>
      </c>
      <c r="D275" s="67"/>
      <c r="E275" s="18">
        <v>3</v>
      </c>
      <c r="F275" s="18"/>
    </row>
    <row r="276" spans="1:9" ht="65.25" customHeight="1" x14ac:dyDescent="0.3">
      <c r="A276" s="8">
        <v>60</v>
      </c>
      <c r="B276" s="17" t="s">
        <v>207</v>
      </c>
      <c r="C276" s="66" t="s">
        <v>216</v>
      </c>
      <c r="D276" s="67"/>
      <c r="E276" s="18">
        <v>21</v>
      </c>
      <c r="F276" s="18"/>
    </row>
    <row r="277" spans="1:9" ht="98.25" customHeight="1" x14ac:dyDescent="0.3">
      <c r="A277" s="8">
        <v>60</v>
      </c>
      <c r="B277" s="17" t="s">
        <v>208</v>
      </c>
      <c r="C277" s="66" t="s">
        <v>217</v>
      </c>
      <c r="D277" s="67"/>
      <c r="E277" s="18">
        <v>3</v>
      </c>
      <c r="F277" s="18"/>
    </row>
    <row r="278" spans="1:9" ht="101.25" customHeight="1" x14ac:dyDescent="0.3">
      <c r="A278" s="8">
        <v>60</v>
      </c>
      <c r="B278" s="17" t="s">
        <v>209</v>
      </c>
      <c r="C278" s="66" t="s">
        <v>218</v>
      </c>
      <c r="D278" s="67"/>
      <c r="E278" s="18">
        <v>3</v>
      </c>
      <c r="F278" s="18"/>
    </row>
    <row r="279" spans="1:9" ht="101.25" customHeight="1" x14ac:dyDescent="0.3">
      <c r="A279" s="8">
        <v>60</v>
      </c>
      <c r="B279" s="17" t="s">
        <v>210</v>
      </c>
      <c r="C279" s="66" t="s">
        <v>219</v>
      </c>
      <c r="D279" s="67"/>
      <c r="E279" s="18">
        <v>12</v>
      </c>
      <c r="F279" s="18"/>
    </row>
    <row r="280" spans="1:9" x14ac:dyDescent="0.3">
      <c r="A280" s="106" t="s">
        <v>33</v>
      </c>
      <c r="B280" s="107"/>
      <c r="C280" s="107"/>
      <c r="D280" s="108"/>
      <c r="E280" s="18">
        <f>SUM(E233:E257)</f>
        <v>12974</v>
      </c>
      <c r="F280" s="18">
        <f>SUM(F233:F257)</f>
        <v>3499</v>
      </c>
      <c r="H280" s="45">
        <f>E280+E300</f>
        <v>13391</v>
      </c>
    </row>
    <row r="281" spans="1:9" x14ac:dyDescent="0.3">
      <c r="I281" s="45"/>
    </row>
    <row r="282" spans="1:9" x14ac:dyDescent="0.3">
      <c r="A282" s="1" t="s">
        <v>34</v>
      </c>
    </row>
    <row r="284" spans="1:9" ht="36.75" customHeight="1" x14ac:dyDescent="0.3">
      <c r="A284" s="53" t="s">
        <v>29</v>
      </c>
      <c r="B284" s="72"/>
      <c r="C284" s="65" t="s">
        <v>35</v>
      </c>
      <c r="D284" s="103" t="s">
        <v>54</v>
      </c>
      <c r="E284" s="65" t="s">
        <v>30</v>
      </c>
      <c r="F284" s="65"/>
    </row>
    <row r="285" spans="1:9" ht="37.5" x14ac:dyDescent="0.3">
      <c r="A285" s="5" t="s">
        <v>51</v>
      </c>
      <c r="B285" s="9" t="s">
        <v>52</v>
      </c>
      <c r="C285" s="65"/>
      <c r="D285" s="104"/>
      <c r="E285" s="5" t="s">
        <v>31</v>
      </c>
      <c r="F285" s="5" t="s">
        <v>32</v>
      </c>
    </row>
    <row r="286" spans="1:9" ht="21.75" customHeight="1" x14ac:dyDescent="0.3">
      <c r="A286" s="12">
        <v>15</v>
      </c>
      <c r="B286" s="15" t="s">
        <v>93</v>
      </c>
      <c r="C286" s="12">
        <v>36</v>
      </c>
      <c r="D286" s="109" t="s">
        <v>94</v>
      </c>
      <c r="E286" s="51">
        <v>40</v>
      </c>
      <c r="F286" s="51">
        <v>0</v>
      </c>
    </row>
    <row r="287" spans="1:9" ht="21.75" customHeight="1" x14ac:dyDescent="0.3">
      <c r="A287" s="12">
        <v>15</v>
      </c>
      <c r="B287" s="15" t="s">
        <v>93</v>
      </c>
      <c r="C287" s="12">
        <v>37</v>
      </c>
      <c r="D287" s="110"/>
      <c r="E287" s="51">
        <v>30</v>
      </c>
      <c r="F287" s="51">
        <v>0</v>
      </c>
    </row>
    <row r="288" spans="1:9" ht="21.75" customHeight="1" x14ac:dyDescent="0.3">
      <c r="A288" s="12">
        <v>15</v>
      </c>
      <c r="B288" s="15" t="s">
        <v>93</v>
      </c>
      <c r="C288" s="12">
        <v>38</v>
      </c>
      <c r="D288" s="110"/>
      <c r="E288" s="51">
        <v>20</v>
      </c>
      <c r="F288" s="51">
        <v>0</v>
      </c>
    </row>
    <row r="289" spans="1:6" ht="21.75" customHeight="1" x14ac:dyDescent="0.3">
      <c r="A289" s="12">
        <v>15</v>
      </c>
      <c r="B289" s="15" t="s">
        <v>93</v>
      </c>
      <c r="C289" s="12">
        <v>39</v>
      </c>
      <c r="D289" s="110"/>
      <c r="E289" s="51">
        <v>33</v>
      </c>
      <c r="F289" s="51">
        <v>0</v>
      </c>
    </row>
    <row r="290" spans="1:6" ht="21.75" customHeight="1" x14ac:dyDescent="0.3">
      <c r="A290" s="12">
        <v>15</v>
      </c>
      <c r="B290" s="15" t="s">
        <v>93</v>
      </c>
      <c r="C290" s="12">
        <v>40</v>
      </c>
      <c r="D290" s="110"/>
      <c r="E290" s="51">
        <v>10</v>
      </c>
      <c r="F290" s="51">
        <v>0</v>
      </c>
    </row>
    <row r="291" spans="1:6" ht="21.75" customHeight="1" x14ac:dyDescent="0.3">
      <c r="A291" s="12">
        <v>15</v>
      </c>
      <c r="B291" s="15" t="s">
        <v>93</v>
      </c>
      <c r="C291" s="12">
        <v>41</v>
      </c>
      <c r="D291" s="110"/>
      <c r="E291" s="51">
        <v>7</v>
      </c>
      <c r="F291" s="51">
        <v>0</v>
      </c>
    </row>
    <row r="292" spans="1:6" ht="21.75" customHeight="1" x14ac:dyDescent="0.3">
      <c r="A292" s="12">
        <v>15</v>
      </c>
      <c r="B292" s="15" t="s">
        <v>93</v>
      </c>
      <c r="C292" s="12">
        <v>42</v>
      </c>
      <c r="D292" s="111"/>
      <c r="E292" s="51">
        <v>62</v>
      </c>
      <c r="F292" s="51">
        <v>0</v>
      </c>
    </row>
    <row r="293" spans="1:6" ht="156" customHeight="1" x14ac:dyDescent="0.3">
      <c r="A293" s="12">
        <v>15</v>
      </c>
      <c r="B293" s="15" t="s">
        <v>93</v>
      </c>
      <c r="C293" s="12">
        <v>43</v>
      </c>
      <c r="D293" s="21" t="s">
        <v>95</v>
      </c>
      <c r="E293" s="51">
        <v>10</v>
      </c>
      <c r="F293" s="51">
        <v>0</v>
      </c>
    </row>
    <row r="294" spans="1:6" ht="135.75" customHeight="1" x14ac:dyDescent="0.3">
      <c r="A294" s="12">
        <v>15</v>
      </c>
      <c r="B294" s="15" t="s">
        <v>93</v>
      </c>
      <c r="C294" s="12">
        <v>45</v>
      </c>
      <c r="D294" s="21" t="s">
        <v>96</v>
      </c>
      <c r="E294" s="51">
        <v>25</v>
      </c>
      <c r="F294" s="51">
        <v>0</v>
      </c>
    </row>
    <row r="295" spans="1:6" x14ac:dyDescent="0.3">
      <c r="A295" s="112" t="s">
        <v>97</v>
      </c>
      <c r="B295" s="113"/>
      <c r="C295" s="113"/>
      <c r="D295" s="114"/>
      <c r="E295" s="51">
        <f>SUM(E286:E294)</f>
        <v>237</v>
      </c>
      <c r="F295" s="51">
        <v>0</v>
      </c>
    </row>
    <row r="296" spans="1:6" ht="348" customHeight="1" x14ac:dyDescent="0.3">
      <c r="A296" s="70">
        <v>17</v>
      </c>
      <c r="B296" s="73" t="s">
        <v>78</v>
      </c>
      <c r="C296" s="70">
        <v>49</v>
      </c>
      <c r="D296" s="21" t="s">
        <v>121</v>
      </c>
      <c r="E296" s="84">
        <v>100</v>
      </c>
      <c r="F296" s="86">
        <v>0</v>
      </c>
    </row>
    <row r="297" spans="1:6" ht="269.25" customHeight="1" x14ac:dyDescent="0.3">
      <c r="A297" s="71"/>
      <c r="B297" s="74"/>
      <c r="C297" s="71"/>
      <c r="D297" s="21" t="s">
        <v>122</v>
      </c>
      <c r="E297" s="85"/>
      <c r="F297" s="87"/>
    </row>
    <row r="298" spans="1:6" ht="49.5" x14ac:dyDescent="0.3">
      <c r="A298" s="12">
        <v>17</v>
      </c>
      <c r="B298" s="14" t="s">
        <v>78</v>
      </c>
      <c r="C298" s="3">
        <v>51</v>
      </c>
      <c r="D298" s="21" t="s">
        <v>98</v>
      </c>
      <c r="E298" s="3">
        <v>80</v>
      </c>
      <c r="F298" s="3"/>
    </row>
    <row r="299" spans="1:6" x14ac:dyDescent="0.3">
      <c r="A299" s="112" t="s">
        <v>97</v>
      </c>
      <c r="B299" s="113"/>
      <c r="C299" s="113"/>
      <c r="D299" s="114"/>
      <c r="E299" s="4">
        <v>180</v>
      </c>
      <c r="F299" s="4">
        <v>0</v>
      </c>
    </row>
    <row r="300" spans="1:6" x14ac:dyDescent="0.3">
      <c r="A300" s="7"/>
      <c r="B300" s="105" t="s">
        <v>33</v>
      </c>
      <c r="C300" s="105"/>
      <c r="D300" s="105"/>
      <c r="E300" s="46">
        <f>E299+E295</f>
        <v>417</v>
      </c>
      <c r="F300" s="4"/>
    </row>
    <row r="302" spans="1:6" x14ac:dyDescent="0.3">
      <c r="A302" s="1" t="s">
        <v>105</v>
      </c>
    </row>
    <row r="304" spans="1:6" ht="36.75" customHeight="1" x14ac:dyDescent="0.3">
      <c r="A304" s="70" t="s">
        <v>86</v>
      </c>
      <c r="B304" s="68" t="s">
        <v>4</v>
      </c>
      <c r="C304" s="70" t="s">
        <v>5</v>
      </c>
      <c r="D304" s="65" t="s">
        <v>30</v>
      </c>
      <c r="E304" s="65"/>
      <c r="F304" s="65"/>
    </row>
    <row r="305" spans="1:7" ht="54" customHeight="1" x14ac:dyDescent="0.3">
      <c r="A305" s="71"/>
      <c r="B305" s="69"/>
      <c r="C305" s="71"/>
      <c r="D305" s="19" t="s">
        <v>31</v>
      </c>
      <c r="E305" s="19" t="s">
        <v>32</v>
      </c>
      <c r="F305" s="19" t="s">
        <v>100</v>
      </c>
    </row>
    <row r="306" spans="1:7" ht="39" customHeight="1" x14ac:dyDescent="0.3">
      <c r="A306" s="20" t="s">
        <v>87</v>
      </c>
      <c r="B306" s="3" t="s">
        <v>81</v>
      </c>
      <c r="C306" s="12" t="s">
        <v>9</v>
      </c>
      <c r="D306" s="6">
        <v>2000</v>
      </c>
      <c r="E306" s="6">
        <v>500</v>
      </c>
      <c r="F306" s="6">
        <v>300</v>
      </c>
    </row>
    <row r="307" spans="1:7" ht="52.5" customHeight="1" x14ac:dyDescent="0.3">
      <c r="A307" s="20" t="s">
        <v>88</v>
      </c>
      <c r="B307" s="3" t="s">
        <v>82</v>
      </c>
      <c r="C307" s="12" t="s">
        <v>9</v>
      </c>
      <c r="D307" s="6">
        <v>2200</v>
      </c>
      <c r="E307" s="6">
        <v>200</v>
      </c>
      <c r="F307" s="6">
        <v>100</v>
      </c>
    </row>
    <row r="308" spans="1:7" ht="18.75" customHeight="1" x14ac:dyDescent="0.3">
      <c r="A308" s="20" t="s">
        <v>89</v>
      </c>
      <c r="B308" s="3" t="s">
        <v>83</v>
      </c>
      <c r="C308" s="12" t="s">
        <v>9</v>
      </c>
      <c r="D308" s="6">
        <v>300</v>
      </c>
      <c r="E308" s="6">
        <v>0</v>
      </c>
      <c r="F308" s="6">
        <v>0</v>
      </c>
    </row>
    <row r="309" spans="1:7" ht="18.75" customHeight="1" x14ac:dyDescent="0.3">
      <c r="A309" s="20" t="s">
        <v>90</v>
      </c>
      <c r="B309" s="3" t="s">
        <v>84</v>
      </c>
      <c r="C309" s="12" t="s">
        <v>9</v>
      </c>
      <c r="D309" s="6">
        <v>30</v>
      </c>
      <c r="E309" s="6">
        <v>0</v>
      </c>
      <c r="F309" s="6">
        <v>0</v>
      </c>
    </row>
    <row r="310" spans="1:7" ht="18.75" customHeight="1" x14ac:dyDescent="0.3">
      <c r="A310" s="20" t="s">
        <v>91</v>
      </c>
      <c r="B310" s="3" t="s">
        <v>85</v>
      </c>
      <c r="C310" s="12" t="s">
        <v>9</v>
      </c>
      <c r="D310" s="6">
        <v>30</v>
      </c>
      <c r="E310" s="6">
        <v>0</v>
      </c>
      <c r="F310" s="6">
        <v>0</v>
      </c>
    </row>
    <row r="311" spans="1:7" ht="18.75" customHeight="1" x14ac:dyDescent="0.3">
      <c r="A311" s="20" t="s">
        <v>103</v>
      </c>
      <c r="B311" s="3" t="s">
        <v>101</v>
      </c>
      <c r="C311" s="12" t="s">
        <v>9</v>
      </c>
      <c r="D311" s="6">
        <v>0</v>
      </c>
      <c r="E311" s="6">
        <v>50</v>
      </c>
      <c r="F311" s="6">
        <v>50</v>
      </c>
    </row>
    <row r="312" spans="1:7" ht="71.25" customHeight="1" x14ac:dyDescent="0.3">
      <c r="A312" s="20" t="s">
        <v>104</v>
      </c>
      <c r="B312" s="3" t="s">
        <v>102</v>
      </c>
      <c r="C312" s="12" t="s">
        <v>9</v>
      </c>
      <c r="D312" s="6">
        <v>0</v>
      </c>
      <c r="E312" s="6">
        <v>50</v>
      </c>
      <c r="F312" s="6">
        <v>50</v>
      </c>
    </row>
    <row r="313" spans="1:7" ht="18.75" customHeight="1" x14ac:dyDescent="0.3">
      <c r="A313" s="20"/>
      <c r="B313" s="3"/>
      <c r="C313" s="12" t="s">
        <v>9</v>
      </c>
      <c r="D313" s="6">
        <v>0</v>
      </c>
      <c r="E313" s="6">
        <v>0</v>
      </c>
      <c r="F313" s="6"/>
    </row>
    <row r="314" spans="1:7" x14ac:dyDescent="0.3">
      <c r="A314" s="53" t="s">
        <v>33</v>
      </c>
      <c r="B314" s="72"/>
      <c r="C314" s="72"/>
      <c r="D314" s="6">
        <v>4560</v>
      </c>
      <c r="E314" s="6">
        <v>800</v>
      </c>
      <c r="F314" s="6">
        <v>500</v>
      </c>
    </row>
    <row r="317" spans="1:7" x14ac:dyDescent="0.3">
      <c r="A317" s="1" t="s">
        <v>257</v>
      </c>
    </row>
    <row r="319" spans="1:7" x14ac:dyDescent="0.3">
      <c r="A319" s="64" t="s">
        <v>258</v>
      </c>
      <c r="B319" s="64"/>
      <c r="C319" s="64"/>
      <c r="D319" s="64"/>
      <c r="E319" s="64"/>
      <c r="F319" s="64"/>
      <c r="G319" s="36"/>
    </row>
    <row r="321" spans="1:6" ht="56.25" x14ac:dyDescent="0.3">
      <c r="A321" s="27" t="s">
        <v>67</v>
      </c>
      <c r="B321" s="65" t="s">
        <v>4</v>
      </c>
      <c r="C321" s="65"/>
      <c r="D321" s="65"/>
      <c r="E321" s="28" t="s">
        <v>5</v>
      </c>
      <c r="F321" s="28" t="s">
        <v>6</v>
      </c>
    </row>
    <row r="322" spans="1:6" x14ac:dyDescent="0.3">
      <c r="A322" s="28" t="s">
        <v>7</v>
      </c>
      <c r="B322" s="52" t="s">
        <v>160</v>
      </c>
      <c r="C322" s="52"/>
      <c r="D322" s="52"/>
      <c r="E322" s="28" t="s">
        <v>161</v>
      </c>
      <c r="F322" s="35">
        <v>43549</v>
      </c>
    </row>
    <row r="323" spans="1:6" x14ac:dyDescent="0.3">
      <c r="A323" s="28" t="s">
        <v>8</v>
      </c>
      <c r="B323" s="52" t="s">
        <v>259</v>
      </c>
      <c r="C323" s="52"/>
      <c r="D323" s="52"/>
      <c r="E323" s="28" t="s">
        <v>9</v>
      </c>
      <c r="F323" s="37"/>
    </row>
    <row r="324" spans="1:6" x14ac:dyDescent="0.3">
      <c r="A324" s="28" t="s">
        <v>8</v>
      </c>
      <c r="B324" s="52" t="s">
        <v>260</v>
      </c>
      <c r="C324" s="52"/>
      <c r="D324" s="52"/>
      <c r="E324" s="28" t="s">
        <v>9</v>
      </c>
      <c r="F324" s="35">
        <v>26977</v>
      </c>
    </row>
    <row r="326" spans="1:6" ht="36.75" customHeight="1" x14ac:dyDescent="0.3">
      <c r="A326" s="64" t="s">
        <v>261</v>
      </c>
      <c r="B326" s="64"/>
      <c r="C326" s="64"/>
      <c r="D326" s="64"/>
      <c r="E326" s="64"/>
      <c r="F326" s="64"/>
    </row>
    <row r="328" spans="1:6" ht="56.25" x14ac:dyDescent="0.3">
      <c r="A328" s="27" t="s">
        <v>67</v>
      </c>
      <c r="B328" s="65" t="s">
        <v>4</v>
      </c>
      <c r="C328" s="65"/>
      <c r="D328" s="65"/>
      <c r="E328" s="28" t="s">
        <v>5</v>
      </c>
      <c r="F328" s="28" t="s">
        <v>6</v>
      </c>
    </row>
    <row r="329" spans="1:6" x14ac:dyDescent="0.3">
      <c r="A329" s="28" t="s">
        <v>7</v>
      </c>
      <c r="B329" s="52" t="s">
        <v>160</v>
      </c>
      <c r="C329" s="52"/>
      <c r="D329" s="52"/>
      <c r="E329" s="28" t="s">
        <v>161</v>
      </c>
      <c r="F329" s="35">
        <v>43549</v>
      </c>
    </row>
    <row r="330" spans="1:6" x14ac:dyDescent="0.3">
      <c r="A330" s="28" t="s">
        <v>8</v>
      </c>
      <c r="B330" s="52" t="s">
        <v>262</v>
      </c>
      <c r="C330" s="52"/>
      <c r="D330" s="52"/>
      <c r="E330" s="28" t="s">
        <v>9</v>
      </c>
      <c r="F330" s="35">
        <v>4</v>
      </c>
    </row>
    <row r="331" spans="1:6" x14ac:dyDescent="0.3">
      <c r="A331" s="28" t="s">
        <v>10</v>
      </c>
      <c r="B331" s="52" t="s">
        <v>263</v>
      </c>
      <c r="C331" s="52"/>
      <c r="D331" s="52"/>
      <c r="E331" s="28" t="s">
        <v>9</v>
      </c>
      <c r="F331" s="35">
        <v>4</v>
      </c>
    </row>
    <row r="332" spans="1:6" x14ac:dyDescent="0.3">
      <c r="A332" s="53" t="s">
        <v>264</v>
      </c>
      <c r="B332" s="54" t="s">
        <v>265</v>
      </c>
      <c r="C332" s="55"/>
      <c r="D332" s="56"/>
      <c r="E332" s="57" t="s">
        <v>9</v>
      </c>
      <c r="F332" s="59">
        <v>4</v>
      </c>
    </row>
    <row r="333" spans="1:6" x14ac:dyDescent="0.3">
      <c r="A333" s="53"/>
      <c r="B333" s="61" t="s">
        <v>266</v>
      </c>
      <c r="C333" s="62"/>
      <c r="D333" s="63"/>
      <c r="E333" s="58"/>
      <c r="F333" s="60"/>
    </row>
    <row r="335" spans="1:6" ht="24.75" customHeight="1" x14ac:dyDescent="0.3">
      <c r="A335" s="2"/>
      <c r="B335" s="89" t="s">
        <v>55</v>
      </c>
      <c r="C335" s="89"/>
      <c r="D335" s="89"/>
      <c r="E335" s="89"/>
      <c r="F335" s="89"/>
    </row>
    <row r="337" spans="1:7" x14ac:dyDescent="0.3">
      <c r="A337" s="89" t="s">
        <v>36</v>
      </c>
      <c r="B337" s="89"/>
      <c r="E337" s="89" t="s">
        <v>38</v>
      </c>
      <c r="F337" s="89"/>
      <c r="G337" s="89"/>
    </row>
    <row r="338" spans="1:7" ht="20.25" customHeight="1" x14ac:dyDescent="0.3">
      <c r="A338" s="55" t="s">
        <v>57</v>
      </c>
      <c r="B338" s="55"/>
      <c r="E338" s="91" t="s">
        <v>71</v>
      </c>
      <c r="F338" s="91"/>
      <c r="G338" s="91"/>
    </row>
    <row r="339" spans="1:7" ht="20.25" customHeight="1" x14ac:dyDescent="0.3">
      <c r="A339" s="55" t="s">
        <v>58</v>
      </c>
      <c r="B339" s="55"/>
      <c r="E339" s="90" t="s">
        <v>73</v>
      </c>
      <c r="F339" s="90"/>
      <c r="G339" s="90"/>
    </row>
    <row r="340" spans="1:7" ht="20.25" customHeight="1" x14ac:dyDescent="0.3">
      <c r="A340" s="91" t="s">
        <v>138</v>
      </c>
      <c r="B340" s="91"/>
      <c r="E340" s="90" t="s">
        <v>74</v>
      </c>
      <c r="F340" s="90"/>
      <c r="G340" s="90"/>
    </row>
    <row r="341" spans="1:7" s="24" customFormat="1" ht="21" customHeight="1" x14ac:dyDescent="0.25">
      <c r="A341" s="88" t="s">
        <v>56</v>
      </c>
      <c r="B341" s="88"/>
      <c r="E341" s="88" t="s">
        <v>56</v>
      </c>
      <c r="F341" s="88"/>
      <c r="G341" s="88"/>
    </row>
    <row r="342" spans="1:7" ht="39.75" customHeight="1" x14ac:dyDescent="0.3">
      <c r="A342" s="91"/>
      <c r="B342" s="91"/>
      <c r="E342" s="91"/>
      <c r="F342" s="91"/>
      <c r="G342" s="91"/>
    </row>
    <row r="343" spans="1:7" s="24" customFormat="1" ht="15" x14ac:dyDescent="0.25">
      <c r="A343" s="93" t="s">
        <v>39</v>
      </c>
      <c r="B343" s="93"/>
      <c r="E343" s="93" t="s">
        <v>39</v>
      </c>
      <c r="F343" s="93"/>
      <c r="G343" s="93"/>
    </row>
    <row r="344" spans="1:7" ht="33.75" customHeight="1" x14ac:dyDescent="0.3">
      <c r="A344" s="91" t="s">
        <v>316</v>
      </c>
      <c r="B344" s="91"/>
      <c r="E344" s="55" t="s">
        <v>75</v>
      </c>
      <c r="F344" s="55"/>
      <c r="G344" s="55"/>
    </row>
    <row r="345" spans="1:7" s="24" customFormat="1" ht="33" customHeight="1" x14ac:dyDescent="0.25">
      <c r="A345" s="88" t="s">
        <v>59</v>
      </c>
      <c r="B345" s="88"/>
      <c r="E345" s="94" t="s">
        <v>59</v>
      </c>
      <c r="F345" s="94"/>
      <c r="G345" s="94"/>
    </row>
    <row r="346" spans="1:7" ht="36" customHeight="1" x14ac:dyDescent="0.3">
      <c r="A346" s="89" t="s">
        <v>40</v>
      </c>
      <c r="B346" s="89"/>
      <c r="E346" s="89" t="s">
        <v>40</v>
      </c>
      <c r="F346" s="89"/>
      <c r="G346" s="89"/>
    </row>
    <row r="347" spans="1:7" ht="62.25" customHeight="1" x14ac:dyDescent="0.3"/>
    <row r="348" spans="1:7" ht="24.75" customHeight="1" x14ac:dyDescent="0.3">
      <c r="A348" s="96" t="s">
        <v>37</v>
      </c>
      <c r="B348" s="96"/>
      <c r="E348" s="89" t="s">
        <v>37</v>
      </c>
      <c r="F348" s="89"/>
      <c r="G348" s="89"/>
    </row>
    <row r="349" spans="1:7" ht="19.5" customHeight="1" x14ac:dyDescent="0.3">
      <c r="A349" s="55" t="s">
        <v>62</v>
      </c>
      <c r="B349" s="55"/>
      <c r="E349" s="55" t="s">
        <v>64</v>
      </c>
      <c r="F349" s="55"/>
      <c r="G349" s="55"/>
    </row>
    <row r="350" spans="1:7" ht="19.5" customHeight="1" x14ac:dyDescent="0.3">
      <c r="A350" s="95" t="s">
        <v>63</v>
      </c>
      <c r="B350" s="95"/>
      <c r="E350" s="91" t="s">
        <v>65</v>
      </c>
      <c r="F350" s="91"/>
      <c r="G350" s="91"/>
    </row>
    <row r="351" spans="1:7" ht="27" customHeight="1" x14ac:dyDescent="0.3">
      <c r="A351" s="91"/>
      <c r="B351" s="91"/>
      <c r="E351" s="90" t="s">
        <v>66</v>
      </c>
      <c r="F351" s="90"/>
      <c r="G351" s="90"/>
    </row>
    <row r="352" spans="1:7" s="24" customFormat="1" ht="19.5" customHeight="1" x14ac:dyDescent="0.25">
      <c r="A352" s="88" t="s">
        <v>56</v>
      </c>
      <c r="B352" s="88"/>
      <c r="E352" s="88" t="s">
        <v>56</v>
      </c>
      <c r="F352" s="88"/>
      <c r="G352" s="88"/>
    </row>
    <row r="353" spans="1:7" ht="36.75" customHeight="1" x14ac:dyDescent="0.3">
      <c r="A353" s="55"/>
      <c r="B353" s="55"/>
      <c r="E353" s="55"/>
      <c r="F353" s="55"/>
      <c r="G353" s="55"/>
    </row>
    <row r="354" spans="1:7" s="24" customFormat="1" ht="17.25" customHeight="1" x14ac:dyDescent="0.25">
      <c r="A354" s="92" t="s">
        <v>39</v>
      </c>
      <c r="B354" s="92"/>
      <c r="E354" s="92" t="s">
        <v>39</v>
      </c>
      <c r="F354" s="92"/>
      <c r="G354" s="92"/>
    </row>
    <row r="355" spans="1:7" ht="24" customHeight="1" x14ac:dyDescent="0.3">
      <c r="A355" s="91" t="s">
        <v>60</v>
      </c>
      <c r="B355" s="91"/>
      <c r="E355" s="91" t="s">
        <v>61</v>
      </c>
      <c r="F355" s="91"/>
      <c r="G355" s="91"/>
    </row>
    <row r="356" spans="1:7" s="24" customFormat="1" ht="31.5" customHeight="1" x14ac:dyDescent="0.25">
      <c r="A356" s="88" t="s">
        <v>59</v>
      </c>
      <c r="B356" s="88"/>
      <c r="E356" s="88" t="s">
        <v>59</v>
      </c>
      <c r="F356" s="88"/>
      <c r="G356" s="88"/>
    </row>
    <row r="357" spans="1:7" ht="37.5" customHeight="1" x14ac:dyDescent="0.3">
      <c r="A357" s="89" t="s">
        <v>40</v>
      </c>
      <c r="B357" s="89"/>
      <c r="E357" s="89" t="s">
        <v>40</v>
      </c>
      <c r="F357" s="89"/>
      <c r="G357" s="89"/>
    </row>
  </sheetData>
  <mergeCells count="285">
    <mergeCell ref="D284:D285"/>
    <mergeCell ref="C284:C285"/>
    <mergeCell ref="B300:D300"/>
    <mergeCell ref="A280:D280"/>
    <mergeCell ref="E284:F284"/>
    <mergeCell ref="C241:D241"/>
    <mergeCell ref="C242:D242"/>
    <mergeCell ref="C243:D243"/>
    <mergeCell ref="C244:D244"/>
    <mergeCell ref="C245:D245"/>
    <mergeCell ref="C246:D246"/>
    <mergeCell ref="C248:D248"/>
    <mergeCell ref="C249:D249"/>
    <mergeCell ref="C250:D250"/>
    <mergeCell ref="C254:D254"/>
    <mergeCell ref="C255:D255"/>
    <mergeCell ref="C256:D256"/>
    <mergeCell ref="A284:B284"/>
    <mergeCell ref="D286:D292"/>
    <mergeCell ref="A295:D295"/>
    <mergeCell ref="A299:D299"/>
    <mergeCell ref="C257:D257"/>
    <mergeCell ref="C258:D258"/>
    <mergeCell ref="C259:D259"/>
    <mergeCell ref="A231:B231"/>
    <mergeCell ref="C236:D236"/>
    <mergeCell ref="C237:D237"/>
    <mergeCell ref="C238:D238"/>
    <mergeCell ref="C239:D239"/>
    <mergeCell ref="C240:D240"/>
    <mergeCell ref="C251:D251"/>
    <mergeCell ref="E231:F231"/>
    <mergeCell ref="C231:D232"/>
    <mergeCell ref="C235:D235"/>
    <mergeCell ref="E1:G1"/>
    <mergeCell ref="E4:G4"/>
    <mergeCell ref="E5:G5"/>
    <mergeCell ref="E6:G6"/>
    <mergeCell ref="E7:G7"/>
    <mergeCell ref="B21:F21"/>
    <mergeCell ref="A39:F39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B17:F17"/>
    <mergeCell ref="E2:G2"/>
    <mergeCell ref="E3:G3"/>
    <mergeCell ref="A25:F25"/>
    <mergeCell ref="B27:D27"/>
    <mergeCell ref="B28:D28"/>
    <mergeCell ref="B29:D29"/>
    <mergeCell ref="E348:G348"/>
    <mergeCell ref="A338:B338"/>
    <mergeCell ref="A339:B339"/>
    <mergeCell ref="A349:B349"/>
    <mergeCell ref="A350:B350"/>
    <mergeCell ref="A341:B341"/>
    <mergeCell ref="B50:D50"/>
    <mergeCell ref="B41:D41"/>
    <mergeCell ref="B42:D42"/>
    <mergeCell ref="B43:D43"/>
    <mergeCell ref="E349:G349"/>
    <mergeCell ref="E350:G350"/>
    <mergeCell ref="B44:D44"/>
    <mergeCell ref="B45:D45"/>
    <mergeCell ref="B46:D46"/>
    <mergeCell ref="B47:D47"/>
    <mergeCell ref="B48:D48"/>
    <mergeCell ref="B49:D49"/>
    <mergeCell ref="B51:D51"/>
    <mergeCell ref="B335:F335"/>
    <mergeCell ref="A337:B337"/>
    <mergeCell ref="A348:B348"/>
    <mergeCell ref="C252:D252"/>
    <mergeCell ref="C253:D253"/>
    <mergeCell ref="A345:B345"/>
    <mergeCell ref="A344:B344"/>
    <mergeCell ref="E344:G344"/>
    <mergeCell ref="A342:B342"/>
    <mergeCell ref="A343:B343"/>
    <mergeCell ref="E345:G345"/>
    <mergeCell ref="E346:G346"/>
    <mergeCell ref="A340:B340"/>
    <mergeCell ref="E340:G340"/>
    <mergeCell ref="E296:E297"/>
    <mergeCell ref="F296:F297"/>
    <mergeCell ref="A304:A305"/>
    <mergeCell ref="E356:G356"/>
    <mergeCell ref="E357:G357"/>
    <mergeCell ref="E351:G351"/>
    <mergeCell ref="A351:B351"/>
    <mergeCell ref="E354:G354"/>
    <mergeCell ref="E355:G355"/>
    <mergeCell ref="A357:B357"/>
    <mergeCell ref="A355:B355"/>
    <mergeCell ref="A356:B356"/>
    <mergeCell ref="A354:B354"/>
    <mergeCell ref="A352:B352"/>
    <mergeCell ref="E352:G352"/>
    <mergeCell ref="E353:G353"/>
    <mergeCell ref="A353:B353"/>
    <mergeCell ref="A346:B346"/>
    <mergeCell ref="E337:G337"/>
    <mergeCell ref="E338:G338"/>
    <mergeCell ref="E339:G339"/>
    <mergeCell ref="E341:G341"/>
    <mergeCell ref="E342:G342"/>
    <mergeCell ref="E343:G343"/>
    <mergeCell ref="B32:D32"/>
    <mergeCell ref="B33:D33"/>
    <mergeCell ref="B34:D34"/>
    <mergeCell ref="B35:D35"/>
    <mergeCell ref="B36:D36"/>
    <mergeCell ref="B30:D30"/>
    <mergeCell ref="B31:D31"/>
    <mergeCell ref="C233:D233"/>
    <mergeCell ref="C247:D247"/>
    <mergeCell ref="C234:D234"/>
    <mergeCell ref="B88:D88"/>
    <mergeCell ref="B89:D89"/>
    <mergeCell ref="B90:D90"/>
    <mergeCell ref="B91:D91"/>
    <mergeCell ref="B92:D92"/>
    <mergeCell ref="B95:E95"/>
    <mergeCell ref="B96:E96"/>
    <mergeCell ref="B98:D98"/>
    <mergeCell ref="B99:D99"/>
    <mergeCell ref="B100:D100"/>
    <mergeCell ref="B101:D101"/>
    <mergeCell ref="B102:D102"/>
    <mergeCell ref="B105:E105"/>
    <mergeCell ref="B106:E106"/>
    <mergeCell ref="B131:D131"/>
    <mergeCell ref="B132:D132"/>
    <mergeCell ref="B120:D120"/>
    <mergeCell ref="B121:D121"/>
    <mergeCell ref="B122:D122"/>
    <mergeCell ref="C278:D278"/>
    <mergeCell ref="C279:D279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60:D260"/>
    <mergeCell ref="C261:D261"/>
    <mergeCell ref="C262:D262"/>
    <mergeCell ref="C263:D263"/>
    <mergeCell ref="C264:D264"/>
    <mergeCell ref="C265:D265"/>
    <mergeCell ref="C266:D266"/>
    <mergeCell ref="C267:D267"/>
    <mergeCell ref="B81:D81"/>
    <mergeCell ref="B82:D82"/>
    <mergeCell ref="B85:E85"/>
    <mergeCell ref="B86:E86"/>
    <mergeCell ref="B125:E125"/>
    <mergeCell ref="B126:E126"/>
    <mergeCell ref="B128:D128"/>
    <mergeCell ref="B129:D129"/>
    <mergeCell ref="B130:D130"/>
    <mergeCell ref="B108:D108"/>
    <mergeCell ref="B109:D109"/>
    <mergeCell ref="B110:D110"/>
    <mergeCell ref="B111:D111"/>
    <mergeCell ref="B112:D112"/>
    <mergeCell ref="B115:E115"/>
    <mergeCell ref="B116:E116"/>
    <mergeCell ref="B118:D118"/>
    <mergeCell ref="B119:D119"/>
    <mergeCell ref="B69:D69"/>
    <mergeCell ref="B70:D70"/>
    <mergeCell ref="B71:D71"/>
    <mergeCell ref="B72:D72"/>
    <mergeCell ref="B75:E75"/>
    <mergeCell ref="B76:E76"/>
    <mergeCell ref="B78:D78"/>
    <mergeCell ref="B79:D79"/>
    <mergeCell ref="B80:D80"/>
    <mergeCell ref="A53:F53"/>
    <mergeCell ref="B58:D58"/>
    <mergeCell ref="B59:D59"/>
    <mergeCell ref="B60:D60"/>
    <mergeCell ref="B61:D61"/>
    <mergeCell ref="B62:D62"/>
    <mergeCell ref="B65:E65"/>
    <mergeCell ref="B66:E66"/>
    <mergeCell ref="B68:D68"/>
    <mergeCell ref="B135:E135"/>
    <mergeCell ref="B136:E136"/>
    <mergeCell ref="B138:D138"/>
    <mergeCell ref="B139:D139"/>
    <mergeCell ref="B140:D140"/>
    <mergeCell ref="B141:D141"/>
    <mergeCell ref="B142:D142"/>
    <mergeCell ref="B145:E145"/>
    <mergeCell ref="B146:E146"/>
    <mergeCell ref="B160:D160"/>
    <mergeCell ref="B161:D161"/>
    <mergeCell ref="B162:D162"/>
    <mergeCell ref="B148:D148"/>
    <mergeCell ref="B149:D149"/>
    <mergeCell ref="B150:D150"/>
    <mergeCell ref="B151:D151"/>
    <mergeCell ref="B152:D152"/>
    <mergeCell ref="B155:E155"/>
    <mergeCell ref="B156:E156"/>
    <mergeCell ref="B158:D158"/>
    <mergeCell ref="B159:D159"/>
    <mergeCell ref="B172:D172"/>
    <mergeCell ref="B175:E175"/>
    <mergeCell ref="B176:E176"/>
    <mergeCell ref="B178:D178"/>
    <mergeCell ref="B179:D179"/>
    <mergeCell ref="B180:D180"/>
    <mergeCell ref="B181:D181"/>
    <mergeCell ref="B182:D182"/>
    <mergeCell ref="B165:E165"/>
    <mergeCell ref="B166:E166"/>
    <mergeCell ref="B168:D168"/>
    <mergeCell ref="B169:D169"/>
    <mergeCell ref="B170:D170"/>
    <mergeCell ref="B171:D171"/>
    <mergeCell ref="B185:E185"/>
    <mergeCell ref="B186:E186"/>
    <mergeCell ref="B188:D188"/>
    <mergeCell ref="B189:D189"/>
    <mergeCell ref="B190:D190"/>
    <mergeCell ref="B191:D191"/>
    <mergeCell ref="B192:D192"/>
    <mergeCell ref="B195:E195"/>
    <mergeCell ref="B196:E196"/>
    <mergeCell ref="B198:D198"/>
    <mergeCell ref="B199:D199"/>
    <mergeCell ref="B200:D200"/>
    <mergeCell ref="B201:D201"/>
    <mergeCell ref="B202:D202"/>
    <mergeCell ref="B205:E205"/>
    <mergeCell ref="B206:E206"/>
    <mergeCell ref="B208:D208"/>
    <mergeCell ref="B209:D209"/>
    <mergeCell ref="B210:D210"/>
    <mergeCell ref="B211:D211"/>
    <mergeCell ref="B212:D212"/>
    <mergeCell ref="B215:E215"/>
    <mergeCell ref="B216:E216"/>
    <mergeCell ref="B218:D218"/>
    <mergeCell ref="B219:D219"/>
    <mergeCell ref="B220:D220"/>
    <mergeCell ref="B221:D221"/>
    <mergeCell ref="B330:D330"/>
    <mergeCell ref="B331:D331"/>
    <mergeCell ref="A332:A333"/>
    <mergeCell ref="B332:D332"/>
    <mergeCell ref="E332:E333"/>
    <mergeCell ref="F332:F333"/>
    <mergeCell ref="B333:D333"/>
    <mergeCell ref="B222:D222"/>
    <mergeCell ref="A319:F319"/>
    <mergeCell ref="B321:D321"/>
    <mergeCell ref="B322:D322"/>
    <mergeCell ref="B323:D323"/>
    <mergeCell ref="B324:D324"/>
    <mergeCell ref="A326:F326"/>
    <mergeCell ref="B328:D328"/>
    <mergeCell ref="B329:D329"/>
    <mergeCell ref="C268:D268"/>
    <mergeCell ref="B304:B305"/>
    <mergeCell ref="C304:C305"/>
    <mergeCell ref="A314:C314"/>
    <mergeCell ref="D304:F304"/>
    <mergeCell ref="A296:A297"/>
    <mergeCell ref="B296:B297"/>
    <mergeCell ref="C296:C297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346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23"/>
  <sheetViews>
    <sheetView view="pageBreakPreview" topLeftCell="A93" zoomScale="90" zoomScaleNormal="100" zoomScaleSheetLayoutView="90" workbookViewId="0">
      <selection activeCell="N97" sqref="N97"/>
    </sheetView>
  </sheetViews>
  <sheetFormatPr defaultRowHeight="18.75" x14ac:dyDescent="0.3"/>
  <cols>
    <col min="1" max="1" width="11" style="1" customWidth="1"/>
    <col min="2" max="2" width="50.140625" style="1" customWidth="1"/>
    <col min="3" max="3" width="12.140625" style="1" customWidth="1"/>
    <col min="4" max="4" width="36.28515625" style="1" customWidth="1"/>
    <col min="5" max="5" width="19.5703125" style="41" customWidth="1"/>
    <col min="6" max="6" width="10.7109375" style="41" customWidth="1"/>
    <col min="7" max="7" width="15.7109375" style="1" bestFit="1" customWidth="1"/>
    <col min="8" max="8" width="16.7109375" style="1" customWidth="1"/>
    <col min="9" max="9" width="16.7109375" style="1" bestFit="1" customWidth="1"/>
    <col min="10" max="10" width="17.7109375" style="1" customWidth="1"/>
    <col min="11" max="16384" width="9.140625" style="1"/>
  </cols>
  <sheetData>
    <row r="1" spans="2:6" x14ac:dyDescent="0.3">
      <c r="D1" s="97" t="s">
        <v>156</v>
      </c>
      <c r="E1" s="97"/>
      <c r="F1" s="97"/>
    </row>
    <row r="2" spans="2:6" x14ac:dyDescent="0.3">
      <c r="D2" s="97" t="s">
        <v>157</v>
      </c>
      <c r="E2" s="97"/>
      <c r="F2" s="97"/>
    </row>
    <row r="3" spans="2:6" x14ac:dyDescent="0.3">
      <c r="D3" s="97" t="str">
        <f>'Приложение 1'!E3</f>
        <v>от "26" октября 2021 года № 3</v>
      </c>
      <c r="E3" s="97"/>
      <c r="F3" s="97"/>
    </row>
    <row r="4" spans="2:6" x14ac:dyDescent="0.3">
      <c r="D4" s="97" t="s">
        <v>107</v>
      </c>
      <c r="E4" s="97"/>
      <c r="F4" s="97"/>
    </row>
    <row r="5" spans="2:6" x14ac:dyDescent="0.3">
      <c r="D5" s="97" t="s">
        <v>0</v>
      </c>
      <c r="E5" s="97"/>
      <c r="F5" s="97"/>
    </row>
    <row r="6" spans="2:6" x14ac:dyDescent="0.3">
      <c r="D6" s="97" t="s">
        <v>1</v>
      </c>
      <c r="E6" s="97"/>
      <c r="F6" s="97"/>
    </row>
    <row r="7" spans="2:6" x14ac:dyDescent="0.3">
      <c r="D7" s="97" t="s">
        <v>106</v>
      </c>
      <c r="E7" s="97"/>
      <c r="F7" s="97"/>
    </row>
    <row r="9" spans="2:6" x14ac:dyDescent="0.3">
      <c r="B9" s="89" t="s">
        <v>2</v>
      </c>
      <c r="C9" s="89"/>
      <c r="D9" s="89"/>
      <c r="E9" s="89"/>
      <c r="F9" s="38"/>
    </row>
    <row r="10" spans="2:6" x14ac:dyDescent="0.3">
      <c r="B10" s="89" t="s">
        <v>108</v>
      </c>
      <c r="C10" s="89"/>
      <c r="D10" s="89"/>
      <c r="E10" s="89"/>
      <c r="F10" s="39"/>
    </row>
    <row r="11" spans="2:6" s="24" customFormat="1" ht="15" x14ac:dyDescent="0.25">
      <c r="B11" s="98" t="s">
        <v>126</v>
      </c>
      <c r="C11" s="98"/>
      <c r="D11" s="98"/>
      <c r="E11" s="98"/>
      <c r="F11" s="40"/>
    </row>
    <row r="12" spans="2:6" s="24" customFormat="1" ht="15" x14ac:dyDescent="0.25">
      <c r="B12" s="98" t="s">
        <v>133</v>
      </c>
      <c r="C12" s="98"/>
      <c r="D12" s="98"/>
      <c r="E12" s="98"/>
      <c r="F12" s="40"/>
    </row>
    <row r="13" spans="2:6" s="24" customFormat="1" ht="15" x14ac:dyDescent="0.25">
      <c r="B13" s="98" t="s">
        <v>134</v>
      </c>
      <c r="C13" s="98"/>
      <c r="D13" s="98"/>
      <c r="E13" s="98"/>
      <c r="F13" s="40"/>
    </row>
    <row r="14" spans="2:6" s="24" customFormat="1" ht="15" x14ac:dyDescent="0.25">
      <c r="B14" s="98" t="s">
        <v>135</v>
      </c>
      <c r="C14" s="98"/>
      <c r="D14" s="98"/>
      <c r="E14" s="98"/>
      <c r="F14" s="40"/>
    </row>
    <row r="15" spans="2:6" s="24" customFormat="1" ht="15" x14ac:dyDescent="0.25">
      <c r="B15" s="98" t="s">
        <v>136</v>
      </c>
      <c r="C15" s="98"/>
      <c r="D15" s="98"/>
      <c r="E15" s="98"/>
      <c r="F15" s="40"/>
    </row>
    <row r="16" spans="2:6" s="24" customFormat="1" ht="15" x14ac:dyDescent="0.25">
      <c r="B16" s="23"/>
      <c r="C16" s="23"/>
      <c r="D16" s="23"/>
      <c r="E16" s="40"/>
      <c r="F16" s="40"/>
    </row>
    <row r="17" spans="1:9" ht="24.75" customHeight="1" x14ac:dyDescent="0.3">
      <c r="A17" s="2"/>
      <c r="B17" s="120" t="s">
        <v>70</v>
      </c>
      <c r="C17" s="120"/>
      <c r="D17" s="120"/>
      <c r="E17" s="120"/>
      <c r="F17" s="39"/>
    </row>
    <row r="18" spans="1:9" s="24" customFormat="1" ht="15" x14ac:dyDescent="0.25">
      <c r="B18" s="93" t="s">
        <v>131</v>
      </c>
      <c r="C18" s="93"/>
      <c r="D18" s="93"/>
      <c r="E18" s="93"/>
      <c r="F18" s="40"/>
    </row>
    <row r="19" spans="1:9" s="24" customFormat="1" ht="15" x14ac:dyDescent="0.25">
      <c r="B19" s="98" t="s">
        <v>3</v>
      </c>
      <c r="C19" s="98"/>
      <c r="D19" s="98"/>
      <c r="E19" s="98"/>
      <c r="F19" s="40"/>
    </row>
    <row r="20" spans="1:9" s="24" customFormat="1" ht="15" x14ac:dyDescent="0.25">
      <c r="B20" s="98" t="s">
        <v>132</v>
      </c>
      <c r="C20" s="98"/>
      <c r="D20" s="98"/>
      <c r="E20" s="98"/>
      <c r="F20" s="40"/>
    </row>
    <row r="21" spans="1:9" x14ac:dyDescent="0.3">
      <c r="B21" s="89"/>
      <c r="C21" s="89"/>
      <c r="D21" s="89"/>
      <c r="E21" s="89"/>
      <c r="F21" s="39"/>
    </row>
    <row r="23" spans="1:9" x14ac:dyDescent="0.3">
      <c r="A23" s="1" t="s">
        <v>41</v>
      </c>
    </row>
    <row r="25" spans="1:9" x14ac:dyDescent="0.3">
      <c r="F25" s="41" t="s">
        <v>69</v>
      </c>
    </row>
    <row r="26" spans="1:9" ht="56.25" x14ac:dyDescent="0.3">
      <c r="A26" s="3" t="s">
        <v>67</v>
      </c>
      <c r="B26" s="65" t="s">
        <v>42</v>
      </c>
      <c r="C26" s="65"/>
      <c r="D26" s="65"/>
      <c r="E26" s="42" t="s">
        <v>43</v>
      </c>
      <c r="F26" s="43"/>
    </row>
    <row r="27" spans="1:9" ht="46.5" customHeight="1" x14ac:dyDescent="0.3">
      <c r="A27" s="28" t="s">
        <v>7</v>
      </c>
      <c r="B27" s="52" t="s">
        <v>267</v>
      </c>
      <c r="C27" s="52"/>
      <c r="D27" s="52"/>
      <c r="E27" s="31">
        <f>373615300+3624650+6640100</f>
        <v>383880050</v>
      </c>
      <c r="F27" s="43"/>
      <c r="G27" s="45"/>
      <c r="I27" s="45"/>
    </row>
    <row r="28" spans="1:9" ht="24.75" customHeight="1" x14ac:dyDescent="0.3">
      <c r="A28" s="3" t="s">
        <v>15</v>
      </c>
      <c r="B28" s="52" t="s">
        <v>268</v>
      </c>
      <c r="C28" s="52"/>
      <c r="D28" s="52"/>
      <c r="E28" s="31">
        <v>84040730</v>
      </c>
      <c r="F28" s="43"/>
      <c r="G28" s="45"/>
    </row>
    <row r="29" spans="1:9" ht="41.25" customHeight="1" x14ac:dyDescent="0.3">
      <c r="A29" s="28" t="s">
        <v>8</v>
      </c>
      <c r="B29" s="52" t="s">
        <v>68</v>
      </c>
      <c r="C29" s="52"/>
      <c r="D29" s="52"/>
      <c r="E29" s="31">
        <v>207387890</v>
      </c>
      <c r="G29" s="45"/>
    </row>
    <row r="30" spans="1:9" ht="18.75" customHeight="1" x14ac:dyDescent="0.3">
      <c r="A30" s="3" t="s">
        <v>269</v>
      </c>
      <c r="B30" s="52" t="s">
        <v>44</v>
      </c>
      <c r="C30" s="52"/>
      <c r="D30" s="52"/>
      <c r="E30" s="31">
        <v>86310790</v>
      </c>
      <c r="G30" s="45"/>
    </row>
    <row r="31" spans="1:9" x14ac:dyDescent="0.3">
      <c r="A31" s="3" t="s">
        <v>11</v>
      </c>
      <c r="B31" s="52" t="s">
        <v>45</v>
      </c>
      <c r="C31" s="52"/>
      <c r="D31" s="52"/>
      <c r="E31" s="31">
        <f>121077100-4441160</f>
        <v>116635940</v>
      </c>
      <c r="G31" s="45"/>
    </row>
    <row r="32" spans="1:9" ht="43.5" customHeight="1" x14ac:dyDescent="0.3">
      <c r="A32" s="28" t="s">
        <v>12</v>
      </c>
      <c r="B32" s="52" t="s">
        <v>317</v>
      </c>
      <c r="C32" s="52"/>
      <c r="D32" s="52"/>
      <c r="E32" s="31">
        <v>21633000</v>
      </c>
    </row>
    <row r="33" spans="1:5" ht="36" customHeight="1" x14ac:dyDescent="0.3">
      <c r="A33" s="28" t="s">
        <v>270</v>
      </c>
      <c r="B33" s="52" t="s">
        <v>46</v>
      </c>
      <c r="C33" s="52"/>
      <c r="D33" s="52"/>
      <c r="E33" s="31">
        <f>E34+E81</f>
        <v>1989628540</v>
      </c>
    </row>
    <row r="34" spans="1:5" ht="43.5" customHeight="1" x14ac:dyDescent="0.3">
      <c r="A34" s="3" t="s">
        <v>274</v>
      </c>
      <c r="B34" s="52" t="s">
        <v>47</v>
      </c>
      <c r="C34" s="52"/>
      <c r="D34" s="52"/>
      <c r="E34" s="31">
        <f>SUM(E35:E58)</f>
        <v>1871129620</v>
      </c>
    </row>
    <row r="35" spans="1:5" ht="22.5" customHeight="1" x14ac:dyDescent="0.3">
      <c r="A35" s="22" t="s">
        <v>275</v>
      </c>
      <c r="B35" s="52" t="s">
        <v>171</v>
      </c>
      <c r="C35" s="52"/>
      <c r="D35" s="52"/>
      <c r="E35" s="31">
        <v>32217248</v>
      </c>
    </row>
    <row r="36" spans="1:5" ht="22.5" customHeight="1" x14ac:dyDescent="0.3">
      <c r="A36" s="22" t="s">
        <v>276</v>
      </c>
      <c r="B36" s="52" t="s">
        <v>139</v>
      </c>
      <c r="C36" s="52"/>
      <c r="D36" s="52"/>
      <c r="E36" s="31">
        <v>35315776</v>
      </c>
    </row>
    <row r="37" spans="1:5" ht="22.5" customHeight="1" x14ac:dyDescent="0.3">
      <c r="A37" s="22" t="s">
        <v>277</v>
      </c>
      <c r="B37" s="52" t="s">
        <v>140</v>
      </c>
      <c r="C37" s="52"/>
      <c r="D37" s="52"/>
      <c r="E37" s="31">
        <v>35554224</v>
      </c>
    </row>
    <row r="38" spans="1:5" ht="22.5" customHeight="1" x14ac:dyDescent="0.3">
      <c r="A38" s="22" t="s">
        <v>278</v>
      </c>
      <c r="B38" s="52" t="s">
        <v>141</v>
      </c>
      <c r="C38" s="52"/>
      <c r="D38" s="52"/>
      <c r="E38" s="31">
        <v>7311881</v>
      </c>
    </row>
    <row r="39" spans="1:5" ht="22.5" customHeight="1" x14ac:dyDescent="0.3">
      <c r="A39" s="22" t="s">
        <v>279</v>
      </c>
      <c r="B39" s="52" t="s">
        <v>142</v>
      </c>
      <c r="C39" s="52"/>
      <c r="D39" s="52"/>
      <c r="E39" s="31">
        <v>35946312</v>
      </c>
    </row>
    <row r="40" spans="1:5" ht="22.5" customHeight="1" x14ac:dyDescent="0.3">
      <c r="A40" s="22" t="s">
        <v>280</v>
      </c>
      <c r="B40" s="52" t="s">
        <v>143</v>
      </c>
      <c r="C40" s="52"/>
      <c r="D40" s="52"/>
      <c r="E40" s="31">
        <v>324229230</v>
      </c>
    </row>
    <row r="41" spans="1:5" ht="22.5" customHeight="1" x14ac:dyDescent="0.3">
      <c r="A41" s="22" t="s">
        <v>281</v>
      </c>
      <c r="B41" s="52" t="s">
        <v>144</v>
      </c>
      <c r="C41" s="52"/>
      <c r="D41" s="52"/>
      <c r="E41" s="31">
        <v>77815953</v>
      </c>
    </row>
    <row r="42" spans="1:5" ht="22.5" customHeight="1" x14ac:dyDescent="0.3">
      <c r="A42" s="22" t="s">
        <v>282</v>
      </c>
      <c r="B42" s="52" t="s">
        <v>77</v>
      </c>
      <c r="C42" s="52"/>
      <c r="D42" s="52"/>
      <c r="E42" s="31">
        <v>61104004</v>
      </c>
    </row>
    <row r="43" spans="1:5" ht="22.5" customHeight="1" x14ac:dyDescent="0.3">
      <c r="A43" s="22" t="s">
        <v>283</v>
      </c>
      <c r="B43" s="52" t="s">
        <v>145</v>
      </c>
      <c r="C43" s="52"/>
      <c r="D43" s="52"/>
      <c r="E43" s="31">
        <v>62791916</v>
      </c>
    </row>
    <row r="44" spans="1:5" ht="22.5" customHeight="1" x14ac:dyDescent="0.3">
      <c r="A44" s="22" t="s">
        <v>284</v>
      </c>
      <c r="B44" s="52" t="s">
        <v>146</v>
      </c>
      <c r="C44" s="52"/>
      <c r="D44" s="52"/>
      <c r="E44" s="31">
        <v>33105461</v>
      </c>
    </row>
    <row r="45" spans="1:5" ht="22.5" customHeight="1" x14ac:dyDescent="0.3">
      <c r="A45" s="22" t="s">
        <v>285</v>
      </c>
      <c r="B45" s="52" t="s">
        <v>147</v>
      </c>
      <c r="C45" s="52"/>
      <c r="D45" s="52"/>
      <c r="E45" s="31">
        <v>114842316</v>
      </c>
    </row>
    <row r="46" spans="1:5" ht="22.5" customHeight="1" x14ac:dyDescent="0.3">
      <c r="A46" s="22" t="s">
        <v>286</v>
      </c>
      <c r="B46" s="52" t="s">
        <v>148</v>
      </c>
      <c r="C46" s="52"/>
      <c r="D46" s="52"/>
      <c r="E46" s="31">
        <v>25911796</v>
      </c>
    </row>
    <row r="47" spans="1:5" ht="22.5" customHeight="1" x14ac:dyDescent="0.3">
      <c r="A47" s="22" t="s">
        <v>287</v>
      </c>
      <c r="B47" s="52" t="s">
        <v>149</v>
      </c>
      <c r="C47" s="52"/>
      <c r="D47" s="52"/>
      <c r="E47" s="31">
        <v>37282170</v>
      </c>
    </row>
    <row r="48" spans="1:5" ht="22.5" customHeight="1" x14ac:dyDescent="0.3">
      <c r="A48" s="22" t="s">
        <v>288</v>
      </c>
      <c r="B48" s="52" t="s">
        <v>172</v>
      </c>
      <c r="C48" s="52"/>
      <c r="D48" s="52"/>
      <c r="E48" s="31">
        <v>23819079</v>
      </c>
    </row>
    <row r="49" spans="1:10" ht="22.5" customHeight="1" x14ac:dyDescent="0.3">
      <c r="A49" s="22" t="s">
        <v>289</v>
      </c>
      <c r="B49" s="52" t="s">
        <v>150</v>
      </c>
      <c r="C49" s="52"/>
      <c r="D49" s="52"/>
      <c r="E49" s="31">
        <v>93639713</v>
      </c>
    </row>
    <row r="50" spans="1:10" ht="22.5" customHeight="1" x14ac:dyDescent="0.3">
      <c r="A50" s="22" t="s">
        <v>290</v>
      </c>
      <c r="B50" s="52" t="s">
        <v>151</v>
      </c>
      <c r="C50" s="52"/>
      <c r="D50" s="52"/>
      <c r="E50" s="31">
        <v>47989156</v>
      </c>
    </row>
    <row r="51" spans="1:10" ht="22.5" customHeight="1" x14ac:dyDescent="0.3">
      <c r="A51" s="22" t="s">
        <v>291</v>
      </c>
      <c r="B51" s="52" t="s">
        <v>152</v>
      </c>
      <c r="C51" s="52"/>
      <c r="D51" s="52"/>
      <c r="E51" s="31">
        <v>79783961</v>
      </c>
    </row>
    <row r="52" spans="1:10" ht="22.5" customHeight="1" x14ac:dyDescent="0.3">
      <c r="A52" s="22" t="s">
        <v>292</v>
      </c>
      <c r="B52" s="52" t="s">
        <v>78</v>
      </c>
      <c r="C52" s="52"/>
      <c r="D52" s="52"/>
      <c r="E52" s="31">
        <v>121573474</v>
      </c>
    </row>
    <row r="53" spans="1:10" ht="22.5" customHeight="1" x14ac:dyDescent="0.3">
      <c r="A53" s="22" t="s">
        <v>293</v>
      </c>
      <c r="B53" s="52" t="s">
        <v>153</v>
      </c>
      <c r="C53" s="52"/>
      <c r="D53" s="52"/>
      <c r="E53" s="31">
        <v>66587091</v>
      </c>
    </row>
    <row r="54" spans="1:10" ht="22.5" customHeight="1" x14ac:dyDescent="0.3">
      <c r="A54" s="22" t="s">
        <v>294</v>
      </c>
      <c r="B54" s="52" t="s">
        <v>154</v>
      </c>
      <c r="C54" s="52"/>
      <c r="D54" s="52"/>
      <c r="E54" s="31">
        <v>153182070</v>
      </c>
    </row>
    <row r="55" spans="1:10" ht="22.5" customHeight="1" x14ac:dyDescent="0.3">
      <c r="A55" s="22" t="s">
        <v>295</v>
      </c>
      <c r="B55" s="52" t="s">
        <v>79</v>
      </c>
      <c r="C55" s="52"/>
      <c r="D55" s="52"/>
      <c r="E55" s="31">
        <v>5884611</v>
      </c>
    </row>
    <row r="56" spans="1:10" ht="22.5" customHeight="1" x14ac:dyDescent="0.3">
      <c r="A56" s="22" t="s">
        <v>312</v>
      </c>
      <c r="B56" s="52" t="s">
        <v>80</v>
      </c>
      <c r="C56" s="52"/>
      <c r="D56" s="52"/>
      <c r="E56" s="31">
        <v>9527775</v>
      </c>
    </row>
    <row r="57" spans="1:10" ht="22.5" customHeight="1" x14ac:dyDescent="0.3">
      <c r="A57" s="22" t="s">
        <v>313</v>
      </c>
      <c r="B57" s="52" t="s">
        <v>155</v>
      </c>
      <c r="C57" s="52"/>
      <c r="D57" s="52"/>
      <c r="E57" s="31">
        <v>28029349</v>
      </c>
      <c r="J57" s="47"/>
    </row>
    <row r="58" spans="1:10" ht="22.5" customHeight="1" x14ac:dyDescent="0.3">
      <c r="A58" s="22" t="s">
        <v>314</v>
      </c>
      <c r="B58" s="115" t="s">
        <v>315</v>
      </c>
      <c r="C58" s="116" t="s">
        <v>176</v>
      </c>
      <c r="D58" s="117" t="s">
        <v>176</v>
      </c>
      <c r="E58" s="31">
        <v>357685054</v>
      </c>
    </row>
    <row r="59" spans="1:10" ht="34.5" customHeight="1" x14ac:dyDescent="0.3">
      <c r="A59" s="22"/>
      <c r="B59" s="115" t="s">
        <v>176</v>
      </c>
      <c r="C59" s="116"/>
      <c r="D59" s="117"/>
      <c r="E59" s="31">
        <v>1562935</v>
      </c>
      <c r="J59" s="47"/>
    </row>
    <row r="60" spans="1:10" ht="34.5" customHeight="1" x14ac:dyDescent="0.3">
      <c r="A60" s="22"/>
      <c r="B60" s="115" t="s">
        <v>178</v>
      </c>
      <c r="C60" s="116"/>
      <c r="D60" s="117"/>
      <c r="E60" s="31">
        <v>979457</v>
      </c>
    </row>
    <row r="61" spans="1:10" ht="34.5" customHeight="1" x14ac:dyDescent="0.3">
      <c r="A61" s="22"/>
      <c r="B61" s="115" t="s">
        <v>180</v>
      </c>
      <c r="C61" s="116"/>
      <c r="D61" s="117"/>
      <c r="E61" s="31">
        <v>4055797</v>
      </c>
    </row>
    <row r="62" spans="1:10" ht="34.5" customHeight="1" x14ac:dyDescent="0.3">
      <c r="A62" s="22"/>
      <c r="B62" s="115" t="s">
        <v>182</v>
      </c>
      <c r="C62" s="116"/>
      <c r="D62" s="117"/>
      <c r="E62" s="31">
        <v>417344</v>
      </c>
    </row>
    <row r="63" spans="1:10" ht="34.5" customHeight="1" x14ac:dyDescent="0.3">
      <c r="A63" s="22"/>
      <c r="B63" s="115" t="s">
        <v>184</v>
      </c>
      <c r="C63" s="116"/>
      <c r="D63" s="117"/>
      <c r="E63" s="31">
        <v>2851270</v>
      </c>
    </row>
    <row r="64" spans="1:10" ht="34.5" customHeight="1" x14ac:dyDescent="0.3">
      <c r="A64" s="22"/>
      <c r="B64" s="115" t="s">
        <v>186</v>
      </c>
      <c r="C64" s="116"/>
      <c r="D64" s="117"/>
      <c r="E64" s="31">
        <v>6464851</v>
      </c>
    </row>
    <row r="65" spans="1:5" ht="34.5" customHeight="1" x14ac:dyDescent="0.3">
      <c r="A65" s="22"/>
      <c r="B65" s="115" t="s">
        <v>188</v>
      </c>
      <c r="C65" s="116"/>
      <c r="D65" s="117"/>
      <c r="E65" s="31">
        <v>6376257</v>
      </c>
    </row>
    <row r="66" spans="1:5" ht="34.5" customHeight="1" x14ac:dyDescent="0.3">
      <c r="A66" s="22"/>
      <c r="B66" s="115" t="s">
        <v>190</v>
      </c>
      <c r="C66" s="116"/>
      <c r="D66" s="117"/>
      <c r="E66" s="31">
        <v>529897</v>
      </c>
    </row>
    <row r="67" spans="1:5" ht="34.5" customHeight="1" x14ac:dyDescent="0.3">
      <c r="A67" s="22"/>
      <c r="B67" s="115" t="s">
        <v>192</v>
      </c>
      <c r="C67" s="116"/>
      <c r="D67" s="117"/>
      <c r="E67" s="31">
        <v>6912318</v>
      </c>
    </row>
    <row r="68" spans="1:5" ht="34.5" customHeight="1" x14ac:dyDescent="0.3">
      <c r="A68" s="22"/>
      <c r="B68" s="115" t="s">
        <v>194</v>
      </c>
      <c r="C68" s="116"/>
      <c r="D68" s="117"/>
      <c r="E68" s="31">
        <v>3474773</v>
      </c>
    </row>
    <row r="69" spans="1:5" ht="34.5" customHeight="1" x14ac:dyDescent="0.3">
      <c r="A69" s="22"/>
      <c r="B69" s="115" t="s">
        <v>196</v>
      </c>
      <c r="C69" s="116"/>
      <c r="D69" s="117"/>
      <c r="E69" s="31">
        <v>14595149</v>
      </c>
    </row>
    <row r="70" spans="1:5" ht="34.5" customHeight="1" x14ac:dyDescent="0.3">
      <c r="A70" s="22"/>
      <c r="B70" s="115" t="s">
        <v>198</v>
      </c>
      <c r="C70" s="116"/>
      <c r="D70" s="117"/>
      <c r="E70" s="31">
        <v>22651940</v>
      </c>
    </row>
    <row r="71" spans="1:5" ht="34.5" customHeight="1" x14ac:dyDescent="0.3">
      <c r="A71" s="22"/>
      <c r="B71" s="115" t="s">
        <v>200</v>
      </c>
      <c r="C71" s="116"/>
      <c r="D71" s="117"/>
      <c r="E71" s="31">
        <v>9219150</v>
      </c>
    </row>
    <row r="72" spans="1:5" ht="22.5" customHeight="1" x14ac:dyDescent="0.3">
      <c r="A72" s="22"/>
      <c r="B72" s="115" t="s">
        <v>202</v>
      </c>
      <c r="C72" s="116"/>
      <c r="D72" s="117"/>
      <c r="E72" s="31">
        <v>3007252</v>
      </c>
    </row>
    <row r="73" spans="1:5" ht="22.5" customHeight="1" x14ac:dyDescent="0.3">
      <c r="A73" s="22"/>
      <c r="B73" s="115" t="s">
        <v>203</v>
      </c>
      <c r="C73" s="116"/>
      <c r="D73" s="117"/>
      <c r="E73" s="31">
        <v>1004711</v>
      </c>
    </row>
    <row r="74" spans="1:5" ht="22.5" customHeight="1" x14ac:dyDescent="0.3">
      <c r="A74" s="22"/>
      <c r="B74" s="115" t="s">
        <v>204</v>
      </c>
      <c r="C74" s="116"/>
      <c r="D74" s="117"/>
      <c r="E74" s="31">
        <v>1451249</v>
      </c>
    </row>
    <row r="75" spans="1:5" ht="22.5" customHeight="1" x14ac:dyDescent="0.3">
      <c r="A75" s="22"/>
      <c r="B75" s="115" t="s">
        <v>205</v>
      </c>
      <c r="C75" s="116"/>
      <c r="D75" s="117"/>
      <c r="E75" s="31">
        <v>6239301</v>
      </c>
    </row>
    <row r="76" spans="1:5" ht="40.5" customHeight="1" x14ac:dyDescent="0.3">
      <c r="A76" s="22"/>
      <c r="B76" s="115" t="s">
        <v>206</v>
      </c>
      <c r="C76" s="116"/>
      <c r="D76" s="117"/>
      <c r="E76" s="31">
        <v>1071233</v>
      </c>
    </row>
    <row r="77" spans="1:5" ht="40.5" customHeight="1" x14ac:dyDescent="0.3">
      <c r="A77" s="22"/>
      <c r="B77" s="115" t="s">
        <v>207</v>
      </c>
      <c r="C77" s="116"/>
      <c r="D77" s="117"/>
      <c r="E77" s="31">
        <v>12187283</v>
      </c>
    </row>
    <row r="78" spans="1:5" ht="40.5" customHeight="1" x14ac:dyDescent="0.3">
      <c r="A78" s="22"/>
      <c r="B78" s="115" t="s">
        <v>208</v>
      </c>
      <c r="C78" s="116"/>
      <c r="D78" s="117"/>
      <c r="E78" s="31">
        <v>607933</v>
      </c>
    </row>
    <row r="79" spans="1:5" ht="40.5" customHeight="1" x14ac:dyDescent="0.3">
      <c r="A79" s="22"/>
      <c r="B79" s="115" t="s">
        <v>209</v>
      </c>
      <c r="C79" s="116"/>
      <c r="D79" s="117"/>
      <c r="E79" s="31">
        <v>1576668</v>
      </c>
    </row>
    <row r="80" spans="1:5" ht="40.5" customHeight="1" x14ac:dyDescent="0.3">
      <c r="A80" s="22"/>
      <c r="B80" s="115" t="s">
        <v>210</v>
      </c>
      <c r="C80" s="116"/>
      <c r="D80" s="117"/>
      <c r="E80" s="31">
        <v>6398654</v>
      </c>
    </row>
    <row r="81" spans="1:5" ht="39.75" customHeight="1" x14ac:dyDescent="0.3">
      <c r="A81" s="3" t="s">
        <v>296</v>
      </c>
      <c r="B81" s="52" t="s">
        <v>110</v>
      </c>
      <c r="C81" s="52"/>
      <c r="D81" s="52"/>
      <c r="E81" s="31">
        <f>E82+E92</f>
        <v>118498920</v>
      </c>
    </row>
    <row r="82" spans="1:5" ht="42.75" customHeight="1" x14ac:dyDescent="0.3">
      <c r="A82" s="13" t="s">
        <v>297</v>
      </c>
      <c r="B82" s="52" t="s">
        <v>109</v>
      </c>
      <c r="C82" s="52"/>
      <c r="D82" s="52"/>
      <c r="E82" s="31">
        <f>SUM(E83:E91)</f>
        <v>78326570</v>
      </c>
    </row>
    <row r="83" spans="1:5" ht="54" customHeight="1" x14ac:dyDescent="0.3">
      <c r="A83" s="6" t="s">
        <v>298</v>
      </c>
      <c r="B83" s="52" t="s">
        <v>112</v>
      </c>
      <c r="C83" s="52"/>
      <c r="D83" s="52"/>
      <c r="E83" s="31">
        <v>14101500</v>
      </c>
    </row>
    <row r="84" spans="1:5" ht="61.5" customHeight="1" x14ac:dyDescent="0.3">
      <c r="A84" s="6" t="s">
        <v>299</v>
      </c>
      <c r="B84" s="52" t="s">
        <v>113</v>
      </c>
      <c r="C84" s="52"/>
      <c r="D84" s="52"/>
      <c r="E84" s="31">
        <v>11470480</v>
      </c>
    </row>
    <row r="85" spans="1:5" ht="61.5" customHeight="1" x14ac:dyDescent="0.3">
      <c r="A85" s="6" t="s">
        <v>300</v>
      </c>
      <c r="B85" s="52" t="s">
        <v>114</v>
      </c>
      <c r="C85" s="52"/>
      <c r="D85" s="52"/>
      <c r="E85" s="31">
        <v>8175290</v>
      </c>
    </row>
    <row r="86" spans="1:5" ht="61.5" customHeight="1" x14ac:dyDescent="0.3">
      <c r="A86" s="6" t="s">
        <v>301</v>
      </c>
      <c r="B86" s="52" t="s">
        <v>115</v>
      </c>
      <c r="C86" s="52"/>
      <c r="D86" s="52"/>
      <c r="E86" s="31">
        <v>8493630</v>
      </c>
    </row>
    <row r="87" spans="1:5" ht="57.75" customHeight="1" x14ac:dyDescent="0.3">
      <c r="A87" s="6" t="s">
        <v>302</v>
      </c>
      <c r="B87" s="52" t="s">
        <v>116</v>
      </c>
      <c r="C87" s="52"/>
      <c r="D87" s="52"/>
      <c r="E87" s="31">
        <v>2891940</v>
      </c>
    </row>
    <row r="88" spans="1:5" ht="62.25" customHeight="1" x14ac:dyDescent="0.3">
      <c r="A88" s="6" t="s">
        <v>303</v>
      </c>
      <c r="B88" s="52" t="s">
        <v>117</v>
      </c>
      <c r="C88" s="52"/>
      <c r="D88" s="52"/>
      <c r="E88" s="31">
        <v>2221260</v>
      </c>
    </row>
    <row r="89" spans="1:5" ht="60" customHeight="1" x14ac:dyDescent="0.3">
      <c r="A89" s="6" t="s">
        <v>304</v>
      </c>
      <c r="B89" s="52" t="s">
        <v>118</v>
      </c>
      <c r="C89" s="52"/>
      <c r="D89" s="52"/>
      <c r="E89" s="31">
        <v>19563590</v>
      </c>
    </row>
    <row r="90" spans="1:5" ht="54.75" customHeight="1" x14ac:dyDescent="0.3">
      <c r="A90" s="6" t="s">
        <v>305</v>
      </c>
      <c r="B90" s="52" t="s">
        <v>119</v>
      </c>
      <c r="C90" s="52"/>
      <c r="D90" s="52"/>
      <c r="E90" s="31">
        <v>1986490</v>
      </c>
    </row>
    <row r="91" spans="1:5" ht="60.75" customHeight="1" x14ac:dyDescent="0.3">
      <c r="A91" s="6" t="s">
        <v>306</v>
      </c>
      <c r="B91" s="52" t="s">
        <v>120</v>
      </c>
      <c r="C91" s="52"/>
      <c r="D91" s="52"/>
      <c r="E91" s="31">
        <v>9422390</v>
      </c>
    </row>
    <row r="92" spans="1:5" ht="38.25" customHeight="1" x14ac:dyDescent="0.3">
      <c r="A92" s="3" t="s">
        <v>307</v>
      </c>
      <c r="B92" s="52" t="s">
        <v>111</v>
      </c>
      <c r="C92" s="52"/>
      <c r="D92" s="52"/>
      <c r="E92" s="31">
        <f>E93+E95</f>
        <v>40172350</v>
      </c>
    </row>
    <row r="93" spans="1:5" ht="78" customHeight="1" x14ac:dyDescent="0.3">
      <c r="A93" s="6" t="s">
        <v>308</v>
      </c>
      <c r="B93" s="52" t="s">
        <v>123</v>
      </c>
      <c r="C93" s="52"/>
      <c r="D93" s="52"/>
      <c r="E93" s="118">
        <v>21173000</v>
      </c>
    </row>
    <row r="94" spans="1:5" ht="75.75" customHeight="1" x14ac:dyDescent="0.3">
      <c r="A94" s="6" t="s">
        <v>309</v>
      </c>
      <c r="B94" s="52" t="s">
        <v>124</v>
      </c>
      <c r="C94" s="52"/>
      <c r="D94" s="52"/>
      <c r="E94" s="119"/>
    </row>
    <row r="95" spans="1:5" ht="32.25" customHeight="1" x14ac:dyDescent="0.3">
      <c r="A95" s="6" t="s">
        <v>310</v>
      </c>
      <c r="B95" s="52" t="s">
        <v>125</v>
      </c>
      <c r="C95" s="52"/>
      <c r="D95" s="52"/>
      <c r="E95" s="31">
        <v>18999350</v>
      </c>
    </row>
    <row r="96" spans="1:5" ht="37.5" customHeight="1" x14ac:dyDescent="0.3">
      <c r="A96" s="6" t="s">
        <v>272</v>
      </c>
      <c r="B96" s="52" t="s">
        <v>271</v>
      </c>
      <c r="C96" s="52"/>
      <c r="D96" s="52"/>
      <c r="E96" s="31">
        <f>71380507+808300</f>
        <v>72188807</v>
      </c>
    </row>
    <row r="97" spans="1:8" ht="36" customHeight="1" x14ac:dyDescent="0.3">
      <c r="A97" s="6" t="s">
        <v>311</v>
      </c>
      <c r="B97" s="52" t="s">
        <v>273</v>
      </c>
      <c r="C97" s="52"/>
      <c r="D97" s="52"/>
      <c r="E97" s="31">
        <v>275973</v>
      </c>
    </row>
    <row r="98" spans="1:8" ht="28.5" customHeight="1" x14ac:dyDescent="0.3">
      <c r="A98" s="5"/>
      <c r="B98" s="52" t="s">
        <v>33</v>
      </c>
      <c r="C98" s="52"/>
      <c r="D98" s="52"/>
      <c r="E98" s="31">
        <f>E27+E29+E32+E33+E96+E97</f>
        <v>2674994260</v>
      </c>
      <c r="H98" s="45"/>
    </row>
    <row r="100" spans="1:8" hidden="1" x14ac:dyDescent="0.3"/>
    <row r="101" spans="1:8" ht="16.5" customHeight="1" x14ac:dyDescent="0.3"/>
    <row r="102" spans="1:8" ht="21" customHeight="1" x14ac:dyDescent="0.3">
      <c r="A102" s="2"/>
      <c r="B102" s="89" t="s">
        <v>55</v>
      </c>
      <c r="C102" s="89"/>
      <c r="D102" s="89"/>
      <c r="E102" s="89"/>
      <c r="F102" s="38"/>
    </row>
    <row r="104" spans="1:8" x14ac:dyDescent="0.3">
      <c r="A104" s="89" t="s">
        <v>36</v>
      </c>
      <c r="B104" s="89"/>
      <c r="D104" s="89" t="s">
        <v>38</v>
      </c>
      <c r="E104" s="89"/>
      <c r="F104" s="89"/>
    </row>
    <row r="105" spans="1:8" x14ac:dyDescent="0.3">
      <c r="A105" s="55" t="s">
        <v>57</v>
      </c>
      <c r="B105" s="55"/>
      <c r="D105" s="91" t="s">
        <v>71</v>
      </c>
      <c r="E105" s="91"/>
      <c r="F105" s="91"/>
    </row>
    <row r="106" spans="1:8" x14ac:dyDescent="0.3">
      <c r="A106" s="91" t="s">
        <v>137</v>
      </c>
      <c r="B106" s="91"/>
      <c r="D106" s="90" t="s">
        <v>72</v>
      </c>
      <c r="E106" s="90"/>
      <c r="F106" s="90"/>
    </row>
    <row r="107" spans="1:8" s="24" customFormat="1" ht="24.75" customHeight="1" x14ac:dyDescent="0.25">
      <c r="A107" s="88" t="s">
        <v>56</v>
      </c>
      <c r="B107" s="88"/>
      <c r="D107" s="88" t="s">
        <v>56</v>
      </c>
      <c r="E107" s="88"/>
      <c r="F107" s="88"/>
    </row>
    <row r="108" spans="1:8" ht="30.75" customHeight="1" x14ac:dyDescent="0.3">
      <c r="A108" s="91"/>
      <c r="B108" s="91"/>
      <c r="D108" s="91"/>
      <c r="E108" s="91"/>
      <c r="F108" s="91"/>
    </row>
    <row r="109" spans="1:8" s="24" customFormat="1" ht="15" x14ac:dyDescent="0.25">
      <c r="A109" s="93" t="s">
        <v>39</v>
      </c>
      <c r="B109" s="93"/>
      <c r="D109" s="93" t="s">
        <v>39</v>
      </c>
      <c r="E109" s="93"/>
      <c r="F109" s="93"/>
    </row>
    <row r="110" spans="1:8" ht="21" customHeight="1" x14ac:dyDescent="0.3">
      <c r="A110" s="91" t="str">
        <f>'Приложение 1'!A344:B344</f>
        <v xml:space="preserve">О.И. Казанцева, и.о. директора </v>
      </c>
      <c r="B110" s="91"/>
      <c r="D110" s="55" t="s">
        <v>75</v>
      </c>
      <c r="E110" s="55"/>
      <c r="F110" s="55"/>
    </row>
    <row r="111" spans="1:8" s="24" customFormat="1" ht="30" customHeight="1" x14ac:dyDescent="0.25">
      <c r="A111" s="88" t="s">
        <v>59</v>
      </c>
      <c r="B111" s="88"/>
      <c r="D111" s="94" t="s">
        <v>59</v>
      </c>
      <c r="E111" s="94"/>
      <c r="F111" s="94"/>
    </row>
    <row r="112" spans="1:8" ht="37.5" customHeight="1" x14ac:dyDescent="0.3">
      <c r="A112" s="89" t="s">
        <v>40</v>
      </c>
      <c r="B112" s="89"/>
      <c r="D112" s="89" t="s">
        <v>40</v>
      </c>
      <c r="E112" s="89"/>
      <c r="F112" s="89"/>
    </row>
    <row r="113" spans="1:6" ht="38.25" customHeight="1" x14ac:dyDescent="0.3"/>
    <row r="114" spans="1:6" ht="25.5" customHeight="1" x14ac:dyDescent="0.3">
      <c r="A114" s="96" t="s">
        <v>37</v>
      </c>
      <c r="B114" s="96"/>
      <c r="D114" s="89" t="s">
        <v>37</v>
      </c>
      <c r="E114" s="89"/>
      <c r="F114" s="89"/>
    </row>
    <row r="115" spans="1:6" ht="24" customHeight="1" x14ac:dyDescent="0.3">
      <c r="A115" s="55" t="s">
        <v>62</v>
      </c>
      <c r="B115" s="55"/>
      <c r="D115" s="55" t="s">
        <v>64</v>
      </c>
      <c r="E115" s="55"/>
      <c r="F115" s="55"/>
    </row>
    <row r="116" spans="1:6" ht="24" customHeight="1" x14ac:dyDescent="0.3">
      <c r="A116" s="95" t="s">
        <v>63</v>
      </c>
      <c r="B116" s="95"/>
      <c r="D116" s="91" t="s">
        <v>65</v>
      </c>
      <c r="E116" s="91"/>
      <c r="F116" s="91"/>
    </row>
    <row r="117" spans="1:6" x14ac:dyDescent="0.3">
      <c r="A117" s="91"/>
      <c r="B117" s="91"/>
      <c r="D117" s="90" t="s">
        <v>66</v>
      </c>
      <c r="E117" s="90"/>
      <c r="F117" s="90"/>
    </row>
    <row r="118" spans="1:6" s="24" customFormat="1" ht="27" customHeight="1" x14ac:dyDescent="0.25">
      <c r="A118" s="88" t="s">
        <v>56</v>
      </c>
      <c r="B118" s="88"/>
      <c r="D118" s="88" t="s">
        <v>56</v>
      </c>
      <c r="E118" s="88"/>
      <c r="F118" s="88"/>
    </row>
    <row r="119" spans="1:6" ht="27.75" customHeight="1" x14ac:dyDescent="0.3">
      <c r="A119" s="55"/>
      <c r="B119" s="55"/>
      <c r="D119" s="55"/>
      <c r="E119" s="55"/>
      <c r="F119" s="55"/>
    </row>
    <row r="120" spans="1:6" s="24" customFormat="1" ht="15" x14ac:dyDescent="0.25">
      <c r="A120" s="92" t="s">
        <v>39</v>
      </c>
      <c r="B120" s="92"/>
      <c r="D120" s="92" t="s">
        <v>39</v>
      </c>
      <c r="E120" s="92"/>
      <c r="F120" s="92"/>
    </row>
    <row r="121" spans="1:6" ht="26.25" customHeight="1" x14ac:dyDescent="0.3">
      <c r="A121" s="91" t="s">
        <v>60</v>
      </c>
      <c r="B121" s="91"/>
      <c r="D121" s="91" t="s">
        <v>61</v>
      </c>
      <c r="E121" s="91"/>
      <c r="F121" s="91"/>
    </row>
    <row r="122" spans="1:6" s="24" customFormat="1" ht="30" customHeight="1" x14ac:dyDescent="0.25">
      <c r="A122" s="88" t="s">
        <v>59</v>
      </c>
      <c r="B122" s="88"/>
      <c r="D122" s="88" t="s">
        <v>59</v>
      </c>
      <c r="E122" s="88"/>
      <c r="F122" s="88"/>
    </row>
    <row r="123" spans="1:6" ht="33.75" customHeight="1" x14ac:dyDescent="0.3">
      <c r="A123" s="89" t="s">
        <v>40</v>
      </c>
      <c r="B123" s="89"/>
      <c r="D123" s="89" t="s">
        <v>40</v>
      </c>
      <c r="E123" s="89"/>
      <c r="F123" s="89"/>
    </row>
  </sheetData>
  <mergeCells count="132"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18:E18"/>
    <mergeCell ref="B77:D77"/>
    <mergeCell ref="B78:D78"/>
    <mergeCell ref="B79:D79"/>
    <mergeCell ref="B80:D80"/>
    <mergeCell ref="B71:D71"/>
    <mergeCell ref="B73:D73"/>
    <mergeCell ref="B74:D74"/>
    <mergeCell ref="B75:D75"/>
    <mergeCell ref="B52:D52"/>
    <mergeCell ref="B59:D59"/>
    <mergeCell ref="B60:D60"/>
    <mergeCell ref="B61:D61"/>
    <mergeCell ref="B29:D29"/>
    <mergeCell ref="B42:D42"/>
    <mergeCell ref="B43:D43"/>
    <mergeCell ref="B44:D44"/>
    <mergeCell ref="B35:D35"/>
    <mergeCell ref="B47:D47"/>
    <mergeCell ref="B49:D49"/>
    <mergeCell ref="B50:D50"/>
    <mergeCell ref="B51:D51"/>
    <mergeCell ref="B38:D38"/>
    <mergeCell ref="B39:D39"/>
    <mergeCell ref="B40:D40"/>
    <mergeCell ref="B45:D45"/>
    <mergeCell ref="B46:D46"/>
    <mergeCell ref="B34:D34"/>
    <mergeCell ref="B37:D37"/>
    <mergeCell ref="A104:B104"/>
    <mergeCell ref="D104:F104"/>
    <mergeCell ref="A105:B105"/>
    <mergeCell ref="D105:F105"/>
    <mergeCell ref="A106:B106"/>
    <mergeCell ref="D106:F106"/>
    <mergeCell ref="A107:B107"/>
    <mergeCell ref="D107:F107"/>
    <mergeCell ref="A108:B108"/>
    <mergeCell ref="D108:F108"/>
    <mergeCell ref="D116:F116"/>
    <mergeCell ref="A110:B110"/>
    <mergeCell ref="D110:F110"/>
    <mergeCell ref="A111:B111"/>
    <mergeCell ref="D111:F111"/>
    <mergeCell ref="A112:B112"/>
    <mergeCell ref="D112:F112"/>
    <mergeCell ref="A109:B109"/>
    <mergeCell ref="D109:F109"/>
    <mergeCell ref="A123:B123"/>
    <mergeCell ref="D123:F123"/>
    <mergeCell ref="D1:F1"/>
    <mergeCell ref="D4:F4"/>
    <mergeCell ref="D5:F5"/>
    <mergeCell ref="D6:F6"/>
    <mergeCell ref="D7:F7"/>
    <mergeCell ref="A120:B120"/>
    <mergeCell ref="D120:F120"/>
    <mergeCell ref="A121:B121"/>
    <mergeCell ref="D121:F121"/>
    <mergeCell ref="A122:B122"/>
    <mergeCell ref="D122:F122"/>
    <mergeCell ref="A117:B117"/>
    <mergeCell ref="D117:F117"/>
    <mergeCell ref="A118:B118"/>
    <mergeCell ref="D118:F118"/>
    <mergeCell ref="A119:B119"/>
    <mergeCell ref="D119:F119"/>
    <mergeCell ref="A114:B114"/>
    <mergeCell ref="D114:F114"/>
    <mergeCell ref="A115:B115"/>
    <mergeCell ref="D115:F115"/>
    <mergeCell ref="A116:B116"/>
    <mergeCell ref="D2:F2"/>
    <mergeCell ref="D3:F3"/>
    <mergeCell ref="B27:D27"/>
    <mergeCell ref="B28:D28"/>
    <mergeCell ref="B102:E102"/>
    <mergeCell ref="B57:D57"/>
    <mergeCell ref="B83:D83"/>
    <mergeCell ref="B84:D84"/>
    <mergeCell ref="B85:D85"/>
    <mergeCell ref="B86:D86"/>
    <mergeCell ref="B93:D93"/>
    <mergeCell ref="B95:D95"/>
    <mergeCell ref="B94:D94"/>
    <mergeCell ref="E93:E94"/>
    <mergeCell ref="B87:D87"/>
    <mergeCell ref="B88:D88"/>
    <mergeCell ref="B89:D89"/>
    <mergeCell ref="B90:D90"/>
    <mergeCell ref="B91:D91"/>
    <mergeCell ref="B96:D96"/>
    <mergeCell ref="B30:D30"/>
    <mergeCell ref="B31:D31"/>
    <mergeCell ref="B98:D98"/>
    <mergeCell ref="B33:D33"/>
    <mergeCell ref="B97:D97"/>
    <mergeCell ref="B72:D72"/>
    <mergeCell ref="B32:D32"/>
    <mergeCell ref="B36:D36"/>
    <mergeCell ref="B48:D48"/>
    <mergeCell ref="B58:D58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53:D53"/>
    <mergeCell ref="B54:D54"/>
    <mergeCell ref="B55:D55"/>
    <mergeCell ref="B56:D56"/>
    <mergeCell ref="B92:D92"/>
    <mergeCell ref="B41:D41"/>
    <mergeCell ref="B81:D81"/>
    <mergeCell ref="B82:D82"/>
    <mergeCell ref="B76:D76"/>
  </mergeCells>
  <pageMargins left="0.70866141732283472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2021-10-27T00:36:54Z</dcterms:modified>
</cp:coreProperties>
</file>