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20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2020'!$A$13:$P$21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2020'!$9:$12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2020'!$B$1:$P$20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45621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29"/>
  <c r="E9" i="31"/>
  <c r="E8" i="21"/>
  <c r="E9" i="21" l="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E22" i="31" s="1"/>
  <c r="D9" i="31" s="1"/>
  <c r="Q25" i="32"/>
  <c r="Q26" i="32" s="1"/>
  <c r="Q25" i="31"/>
  <c r="Q26" i="31" s="1"/>
  <c r="Q25" i="29"/>
  <c r="Q26" i="29" s="1"/>
  <c r="E19" i="21"/>
  <c r="E18" i="21"/>
  <c r="E17" i="21"/>
  <c r="E16" i="21"/>
  <c r="E22" i="29" l="1"/>
  <c r="D9" i="29" s="1"/>
  <c r="W9" i="29" s="1"/>
  <c r="E22" i="32"/>
  <c r="D9" i="32" s="1"/>
  <c r="D18" i="32" s="1"/>
  <c r="D13" i="32" s="1"/>
  <c r="W13" i="32" s="1"/>
  <c r="D18" i="31"/>
  <c r="D16" i="31" s="1"/>
  <c r="W9" i="31"/>
  <c r="D18" i="29" l="1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D13" i="29"/>
  <c r="W13" i="29" s="1"/>
  <c r="W18" i="29"/>
  <c r="D14" i="29"/>
  <c r="W14" i="29" s="1"/>
  <c r="D10" i="29"/>
  <c r="W10" i="29" s="1"/>
  <c r="D17" i="31"/>
  <c r="W17" i="31" s="1"/>
  <c r="W16" i="31"/>
  <c r="W21" i="31"/>
  <c r="W16" i="29"/>
  <c r="W21" i="32" l="1"/>
  <c r="D19" i="29"/>
  <c r="W19" i="29" s="1"/>
  <c r="D12" i="29"/>
  <c r="W12" i="29" s="1"/>
  <c r="D20" i="29"/>
  <c r="W20" i="29" s="1"/>
  <c r="D15" i="29"/>
  <c r="W15" i="29" s="1"/>
  <c r="X14" i="31"/>
  <c r="W22" i="32"/>
  <c r="X20" i="32"/>
  <c r="X20" i="31"/>
  <c r="W22" i="31"/>
  <c r="W14" i="32"/>
  <c r="X14" i="32" s="1"/>
  <c r="D17" i="29"/>
  <c r="W17" i="29" s="1"/>
  <c r="X20" i="29" s="1"/>
  <c r="W22" i="29"/>
  <c r="X14" i="29"/>
  <c r="F11" i="21" l="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V20" i="31" s="1"/>
  <c r="L17" i="31" s="1"/>
  <c r="M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U22" i="31" l="1"/>
  <c r="R15" i="29"/>
  <c r="V20" i="29"/>
  <c r="L17" i="29" s="1"/>
  <c r="M17" i="29" s="1"/>
  <c r="U22" i="29"/>
  <c r="R18" i="31"/>
  <c r="R17" i="31"/>
  <c r="R19" i="31"/>
  <c r="R20" i="31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0" i="31" l="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R22" i="29" l="1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5" i="31" l="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0" i="29" l="1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F18" i="32" l="1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K11" i="17"/>
  <c r="H11" i="17" s="1"/>
  <c r="M12" i="17" s="1"/>
  <c r="N12" i="17" s="1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M11" i="17"/>
  <c r="N11" i="17" s="1"/>
  <c r="I13" i="17"/>
  <c r="J8" i="21"/>
  <c r="K8" i="21" s="1"/>
  <c r="P9" i="21" s="1"/>
  <c r="J16" i="21"/>
  <c r="K16" i="21" s="1"/>
  <c r="P17" i="21" s="1"/>
  <c r="M14" i="17" l="1"/>
  <c r="N14" i="17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<sst xmlns="http://schemas.openxmlformats.org/spreadsheetml/2006/main" count="367" uniqueCount="98">
  <si>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</si>
  <si>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</si>
  <si>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</si>
  <si>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</si>
  <si>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</si>
  <si>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</si>
  <si>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</si>
  <si>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</si>
  <si>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</si>
  <si>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</si>
  <si>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</si>
  <si>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</si>
  <si>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</si>
  <si>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</si>
  <si>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</si>
  <si>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</si>
  <si>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</si>
  <si>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</si>
  <si>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</si>
  <si>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</si>
  <si>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</si>
  <si>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</si>
  <si>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</si>
  <si>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</si>
  <si>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</si>
  <si>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</si>
  <si>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</si>
  <si>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</si>
  <si>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</si>
  <si>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</si>
  <si>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</si>
  <si>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</si>
  <si>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</si>
  <si>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</si>
  <si>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</si>
  <si>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</si>
  <si>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</si>
  <si>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</si>
  <si>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</si>
  <si>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</si>
  <si>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</si>
  <si>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</si>
  <si>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</si>
  <si>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</si>
  <si>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</si>
  <si>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</si>
  <si>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</si>
  <si>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</si>
  <si>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</si>
  <si>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</si>
  <si>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</si>
  <si>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</si>
  <si>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</si>
  <si>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</si>
  <si>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</si>
  <si>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</si>
  <si>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</si>
  <si>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</si>
  <si>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</si>
  <si>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</si>
  <si>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</si>
  <si>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</si>
  <si>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</si>
  <si>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</si>
  <si>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</si>
  <si>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</si>
  <si>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</si>
  <si>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</si>
  <si>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</si>
  <si>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</si>
  <si>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</si>
  <si>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</si>
  <si>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</si>
  <si>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</si>
  <si>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</si>
  <si>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</si>
  <si>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</si>
  <si>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</si>
  <si>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</si>
  <si>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</si>
  <si>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</si>
  <si>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</si>
  <si>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</si>
  <si>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</si>
  <si>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</si>
  <si>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 xml:space="preserve">Коэффициент подуровня
</t>
  </si>
  <si>
    <t>Коэффициент отдаленности</t>
  </si>
  <si>
    <r>
      <t>КД</t>
    </r>
    <r>
      <rPr>
        <b/>
        <sz val="11"/>
        <rFont val="Times New Roman"/>
        <family val="1"/>
        <charset val="204"/>
      </rPr>
      <t>МО</t>
    </r>
  </si>
  <si>
    <r>
      <t>КД</t>
    </r>
    <r>
      <rPr>
        <b/>
        <sz val="9"/>
        <rFont val="Times New Roman"/>
        <family val="1"/>
        <charset val="204"/>
      </rPr>
      <t>ОТ</t>
    </r>
  </si>
  <si>
    <r>
      <t>КД</t>
    </r>
    <r>
      <rPr>
        <b/>
        <sz val="9"/>
        <rFont val="Times New Roman"/>
        <family val="1"/>
        <charset val="204"/>
      </rPr>
      <t>ПВ</t>
    </r>
  </si>
  <si>
    <t>Таблица 1</t>
  </si>
  <si>
    <t>Объём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</si>
  <si>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01.03.2020</t>
  </si>
  <si>
    <t>на 2020 год (вступает в действие с 01.03.2020 года)</t>
  </si>
  <si>
    <t>Приложение № 3</t>
  </si>
  <si>
    <t>к Дополнительному соглашению № 3</t>
  </si>
  <si>
    <t>от "27" марта 2020 года</t>
  </si>
  <si>
    <t>Численность прикрепленных, застрахованных лиц                                              на 01.03.2020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</si>
</sst>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0.000"/>
    <numFmt numFmtId="166" formatCode="#,##0.0"/>
    <numFmt numFmtId="167" formatCode="_-* #,##0_р_._-;\-* #,##0_р_._-;_-* &quot;-&quot;??_р_._-;_-@_-"/>
    <numFmt numFmtId="168" formatCode="#,##0.0000"/>
    <numFmt numFmtId="169" formatCode="_-* #,##0.00_р_._-;\-* #,##0.00_р_._-;_-* &quot;-&quot;???_р_._-;_-@_-"/>
    <numFmt numFmtId="170" formatCode="_-* #,##0.0_р_._-;\-* #,##0.0_р_._-;_-* &quot;-&quot;??_р_._-;_-@_-"/>
    <numFmt numFmtId="171" formatCode="#,##0.00000"/>
    <numFmt numFmtId="172" formatCode="#,##0.000000"/>
    <numFmt numFmtId="173" formatCode="_-* #,##0.000_р_._-;\-* #,##0.000_р_._-;_-* &quot;-&quot;??_р_._-;_-@_-"/>
    <numFmt numFmtId="174" formatCode="0.0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8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0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0" fillId="0" borderId="0"/>
  </cellStyleXfs>
  <cellXfs count="308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7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43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43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43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43" fontId="16" fillId="2" borderId="0" xfId="1" applyNumberFormat="1" applyFont="1" applyFill="1" applyBorder="1" applyAlignment="1">
      <alignment horizontal="left" wrapText="1"/>
    </xf>
    <xf numFmtId="43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7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7" fontId="23" fillId="2" borderId="0" xfId="2" applyNumberFormat="1" applyFont="1" applyFill="1" applyBorder="1" applyAlignment="1">
      <alignment wrapText="1"/>
    </xf>
    <xf numFmtId="43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69" fontId="27" fillId="2" borderId="0" xfId="1" applyNumberFormat="1" applyFont="1" applyFill="1" applyAlignment="1">
      <alignment wrapText="1"/>
    </xf>
    <xf numFmtId="43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69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43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6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0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5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4" fontId="23" fillId="2" borderId="0" xfId="2" applyNumberFormat="1" applyFont="1" applyFill="1" applyBorder="1" applyAlignment="1">
      <alignment vertical="center" wrapText="1"/>
    </xf>
    <xf numFmtId="43" fontId="23" fillId="2" borderId="1" xfId="2" applyNumberFormat="1" applyFont="1" applyFill="1" applyBorder="1" applyAlignment="1">
      <alignment horizontal="right" wrapText="1"/>
    </xf>
    <xf numFmtId="167" fontId="16" fillId="2" borderId="1" xfId="2" applyNumberFormat="1" applyFont="1" applyFill="1" applyBorder="1" applyAlignment="1">
      <alignment wrapText="1"/>
    </xf>
    <xf numFmtId="164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43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7" fontId="24" fillId="2" borderId="1" xfId="2" applyNumberFormat="1" applyFont="1" applyFill="1" applyBorder="1" applyAlignment="1">
      <alignment wrapText="1"/>
    </xf>
    <xf numFmtId="43" fontId="24" fillId="2" borderId="1" xfId="2" applyNumberFormat="1" applyFont="1" applyFill="1" applyBorder="1" applyAlignment="1">
      <alignment wrapText="1"/>
    </xf>
    <xf numFmtId="167" fontId="24" fillId="2" borderId="1" xfId="2" applyNumberFormat="1" applyFont="1" applyFill="1" applyBorder="1" applyAlignment="1">
      <alignment horizontal="right" wrapText="1"/>
    </xf>
    <xf numFmtId="171" fontId="24" fillId="2" borderId="1" xfId="2" applyNumberFormat="1" applyFont="1" applyFill="1" applyBorder="1" applyAlignment="1">
      <alignment wrapText="1"/>
    </xf>
    <xf numFmtId="171" fontId="16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Alignment="1">
      <alignment wrapText="1"/>
    </xf>
    <xf numFmtId="172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43" fontId="31" fillId="2" borderId="3" xfId="40" applyNumberFormat="1" applyFont="1" applyFill="1" applyBorder="1" applyAlignment="1">
      <alignment horizontal="right" wrapText="1"/>
    </xf>
    <xf numFmtId="173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7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69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4" fontId="29" fillId="2" borderId="4" xfId="2" applyNumberFormat="1" applyFont="1" applyFill="1" applyBorder="1" applyAlignment="1">
      <alignment horizontal="center" wrapText="1"/>
    </xf>
    <xf numFmtId="164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4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43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4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4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4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4" fontId="16" fillId="2" borderId="1" xfId="44" applyNumberFormat="1" applyFont="1" applyFill="1" applyBorder="1" applyAlignment="1">
      <alignment horizontal="center" wrapText="1"/>
    </xf>
    <xf numFmtId="168" fontId="16" fillId="2" borderId="1" xfId="2" applyNumberFormat="1" applyFont="1" applyFill="1" applyBorder="1" applyAlignment="1">
      <alignment horizontal="center" wrapText="1"/>
    </xf>
    <xf numFmtId="166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68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5" fontId="24" fillId="2" borderId="0" xfId="1" applyNumberFormat="1" applyFont="1" applyFill="1" applyAlignment="1">
      <alignment wrapText="1"/>
    </xf>
    <xf numFmtId="168" fontId="41" fillId="2" borderId="1" xfId="2" applyNumberFormat="1" applyFont="1" applyFill="1" applyBorder="1" applyAlignment="1">
      <alignment horizontal="center" wrapText="1"/>
    </xf>
    <xf numFmtId="168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69" fontId="27" fillId="2" borderId="9" xfId="1" applyNumberFormat="1" applyFont="1" applyFill="1" applyBorder="1" applyAlignment="1">
      <alignment wrapText="1"/>
    </xf>
    <xf numFmtId="43" fontId="28" fillId="2" borderId="9" xfId="1" applyNumberFormat="1" applyFont="1" applyFill="1" applyBorder="1" applyAlignment="1">
      <alignment wrapText="1"/>
    </xf>
    <xf numFmtId="43" fontId="27" fillId="2" borderId="9" xfId="1" applyNumberFormat="1" applyFont="1" applyFill="1" applyBorder="1" applyAlignment="1">
      <alignment wrapText="1"/>
    </xf>
    <xf numFmtId="169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43" fontId="27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Border="1" applyAlignment="1">
      <alignment wrapText="1"/>
    </xf>
    <xf numFmtId="169" fontId="28" fillId="2" borderId="0" xfId="1" applyNumberFormat="1" applyFont="1" applyFill="1" applyBorder="1" applyAlignment="1">
      <alignment wrapText="1"/>
    </xf>
    <xf numFmtId="164" fontId="23" fillId="2" borderId="8" xfId="2" applyNumberFormat="1" applyFont="1" applyFill="1" applyBorder="1" applyAlignment="1">
      <alignment vertical="center" wrapText="1"/>
    </xf>
    <xf numFmtId="169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43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4" fontId="29" fillId="2" borderId="0" xfId="1" applyNumberFormat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43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4" fontId="46" fillId="2" borderId="8" xfId="2" applyNumberFormat="1" applyFont="1" applyFill="1" applyBorder="1" applyAlignment="1">
      <alignment vertical="center" wrapText="1"/>
    </xf>
    <xf numFmtId="171" fontId="10" fillId="4" borderId="4" xfId="2" applyNumberFormat="1" applyFont="1" applyFill="1" applyBorder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71" fontId="10" fillId="2" borderId="4" xfId="2" applyNumberFormat="1" applyFont="1" applyFill="1" applyBorder="1" applyAlignment="1">
      <alignment horizontal="center" wrapText="1"/>
    </xf>
    <xf numFmtId="164" fontId="47" fillId="2" borderId="8" xfId="2" applyNumberFormat="1" applyFont="1" applyFill="1" applyBorder="1" applyAlignment="1">
      <alignment vertical="center" wrapText="1"/>
    </xf>
    <xf numFmtId="164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1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1" fontId="21" fillId="2" borderId="1" xfId="54" applyNumberFormat="1" applyFont="1" applyFill="1" applyBorder="1" applyAlignment="1">
      <alignment horizontal="center" vertical="center" wrapText="1"/>
    </xf>
    <xf numFmtId="1" fontId="20" fillId="2" borderId="1" xfId="54" applyNumberFormat="1" applyFont="1" applyFill="1" applyBorder="1" applyAlignment="1">
      <alignment horizontal="center" vertical="center" wrapText="1"/>
    </xf>
    <xf numFmtId="0" fontId="52" fillId="2" borderId="1" xfId="1" applyFont="1" applyFill="1" applyBorder="1" applyAlignment="1">
      <alignment wrapText="1"/>
    </xf>
    <xf numFmtId="2" fontId="10" fillId="2" borderId="1" xfId="1" applyNumberFormat="1" applyFont="1" applyFill="1" applyBorder="1" applyAlignment="1">
      <alignment wrapText="1"/>
    </xf>
    <xf numFmtId="167" fontId="10" fillId="2" borderId="1" xfId="2" applyNumberFormat="1" applyFont="1" applyFill="1" applyBorder="1" applyAlignment="1">
      <alignment wrapText="1"/>
    </xf>
    <xf numFmtId="164" fontId="10" fillId="2" borderId="1" xfId="2" applyNumberFormat="1" applyFont="1" applyFill="1" applyBorder="1" applyAlignment="1">
      <alignment horizontal="center" wrapText="1"/>
    </xf>
    <xf numFmtId="4" fontId="11" fillId="2" borderId="1" xfId="2" applyNumberFormat="1" applyFont="1" applyFill="1" applyBorder="1" applyAlignment="1">
      <alignment horizontal="center" wrapText="1"/>
    </xf>
    <xf numFmtId="4" fontId="47" fillId="2" borderId="1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0" xfId="86" applyFont="1" applyFill="1" applyAlignment="1">
      <alignment wrapText="1"/>
    </xf>
    <xf numFmtId="0" fontId="55" fillId="2" borderId="0" xfId="86" applyFont="1" applyFill="1" applyAlignment="1">
      <alignment horizontal="center" wrapText="1"/>
    </xf>
    <xf numFmtId="164" fontId="10" fillId="2" borderId="1" xfId="2" applyNumberFormat="1" applyFont="1" applyFill="1" applyBorder="1" applyAlignment="1">
      <alignment horizontal="right" wrapText="1"/>
    </xf>
    <xf numFmtId="3" fontId="11" fillId="2" borderId="1" xfId="459" applyNumberFormat="1" applyFont="1" applyFill="1" applyBorder="1" applyAlignment="1">
      <alignment horizontal="center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4" fontId="29" fillId="2" borderId="2" xfId="2" applyNumberFormat="1" applyFont="1" applyFill="1" applyBorder="1" applyAlignment="1">
      <alignment horizontal="center" vertical="center" wrapText="1"/>
    </xf>
    <xf numFmtId="164" fontId="29" fillId="2" borderId="7" xfId="2" applyNumberFormat="1" applyFont="1" applyFill="1" applyBorder="1" applyAlignment="1">
      <alignment horizontal="center" vertical="center" wrapText="1"/>
    </xf>
    <xf numFmtId="164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4" fontId="27" fillId="2" borderId="2" xfId="2" applyNumberFormat="1" applyFont="1" applyFill="1" applyBorder="1" applyAlignment="1">
      <alignment horizontal="center" vertical="center" wrapText="1"/>
    </xf>
    <xf numFmtId="164" fontId="27" fillId="2" borderId="7" xfId="2" applyNumberFormat="1" applyFont="1" applyFill="1" applyBorder="1" applyAlignment="1">
      <alignment horizontal="center" vertical="center" wrapText="1"/>
    </xf>
    <xf numFmtId="172" fontId="29" fillId="2" borderId="2" xfId="2" applyNumberFormat="1" applyFont="1" applyFill="1" applyBorder="1" applyAlignment="1">
      <alignment horizontal="center" vertical="center" wrapText="1"/>
    </xf>
    <xf numFmtId="172" fontId="29" fillId="2" borderId="7" xfId="2" applyNumberFormat="1" applyFont="1" applyFill="1" applyBorder="1" applyAlignment="1">
      <alignment horizontal="center" vertical="center" wrapText="1"/>
    </xf>
    <xf numFmtId="172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center" vertical="center" wrapText="1"/>
    </xf>
    <xf numFmtId="164" fontId="10" fillId="2" borderId="7" xfId="2" applyNumberFormat="1" applyFont="1" applyFill="1" applyBorder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2" fontId="27" fillId="2" borderId="2" xfId="2" applyNumberFormat="1" applyFont="1" applyFill="1" applyBorder="1" applyAlignment="1">
      <alignment horizontal="center" vertical="center" wrapText="1"/>
    </xf>
    <xf numFmtId="172" fontId="27" fillId="2" borderId="7" xfId="2" applyNumberFormat="1" applyFont="1" applyFill="1" applyBorder="1" applyAlignment="1">
      <alignment horizontal="center" vertical="center" wrapText="1"/>
    </xf>
    <xf numFmtId="172" fontId="27" fillId="2" borderId="3" xfId="2" applyNumberFormat="1" applyFont="1" applyFill="1" applyBorder="1" applyAlignment="1">
      <alignment horizontal="center" vertical="center" wrapText="1"/>
    </xf>
    <xf numFmtId="168" fontId="28" fillId="2" borderId="2" xfId="2" applyNumberFormat="1" applyFont="1" applyFill="1" applyBorder="1" applyAlignment="1">
      <alignment horizontal="center" vertical="center" wrapText="1"/>
    </xf>
    <xf numFmtId="168" fontId="28" fillId="2" borderId="7" xfId="2" applyNumberFormat="1" applyFont="1" applyFill="1" applyBorder="1" applyAlignment="1">
      <alignment horizontal="center" vertical="center" wrapText="1"/>
    </xf>
    <xf numFmtId="168" fontId="28" fillId="2" borderId="3" xfId="2" applyNumberFormat="1" applyFont="1" applyFill="1" applyBorder="1" applyAlignment="1">
      <alignment horizontal="center" vertical="center" wrapText="1"/>
    </xf>
    <xf numFmtId="168" fontId="27" fillId="2" borderId="2" xfId="2" applyNumberFormat="1" applyFont="1" applyFill="1" applyBorder="1" applyAlignment="1">
      <alignment horizontal="center" vertical="center" wrapText="1"/>
    </xf>
    <xf numFmtId="168" fontId="27" fillId="2" borderId="7" xfId="2" applyNumberFormat="1" applyFont="1" applyFill="1" applyBorder="1" applyAlignment="1">
      <alignment horizontal="center" vertical="center" wrapText="1"/>
    </xf>
    <xf numFmtId="168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1" fillId="2" borderId="2" xfId="54" applyNumberFormat="1" applyFont="1" applyFill="1" applyBorder="1" applyAlignment="1">
      <alignment horizontal="center" vertical="center" wrapText="1"/>
    </xf>
    <xf numFmtId="3" fontId="11" fillId="2" borderId="3" xfId="54" applyNumberFormat="1" applyFont="1" applyFill="1" applyBorder="1" applyAlignment="1">
      <alignment horizontal="center" vertical="center" wrapText="1"/>
    </xf>
    <xf numFmtId="0" fontId="10" fillId="2" borderId="2" xfId="78" applyFont="1" applyFill="1" applyBorder="1" applyAlignment="1">
      <alignment horizontal="center" vertical="center" wrapText="1"/>
    </xf>
    <xf numFmtId="0" fontId="10" fillId="2" borderId="7" xfId="78" applyFont="1" applyFill="1" applyBorder="1" applyAlignment="1">
      <alignment horizontal="center" vertical="center" wrapText="1"/>
    </xf>
    <xf numFmtId="0" fontId="10" fillId="2" borderId="3" xfId="78" applyFont="1" applyFill="1" applyBorder="1" applyAlignment="1">
      <alignment horizontal="center" vertical="center" wrapText="1"/>
    </xf>
    <xf numFmtId="0" fontId="53" fillId="2" borderId="0" xfId="86" applyFont="1" applyFill="1" applyAlignment="1">
      <alignment horizontal="right" wrapText="1"/>
    </xf>
    <xf numFmtId="172" fontId="10" fillId="2" borderId="2" xfId="2" applyNumberFormat="1" applyFont="1" applyFill="1" applyBorder="1" applyAlignment="1">
      <alignment horizontal="center" vertical="center" wrapText="1"/>
    </xf>
    <xf numFmtId="172" fontId="10" fillId="2" borderId="7" xfId="2" applyNumberFormat="1" applyFont="1" applyFill="1" applyBorder="1" applyAlignment="1">
      <alignment horizontal="center" vertical="center" wrapText="1"/>
    </xf>
    <xf numFmtId="172" fontId="10" fillId="2" borderId="3" xfId="2" applyNumberFormat="1" applyFont="1" applyFill="1" applyBorder="1" applyAlignment="1">
      <alignment horizontal="center" vertical="center" wrapText="1"/>
    </xf>
    <xf numFmtId="0" fontId="54" fillId="2" borderId="0" xfId="57" applyFont="1" applyFill="1" applyBorder="1" applyAlignment="1">
      <alignment horizontal="center" vertical="center" wrapText="1"/>
    </xf>
    <xf numFmtId="3" fontId="11" fillId="2" borderId="8" xfId="1" applyNumberFormat="1" applyFont="1" applyFill="1" applyBorder="1" applyAlignment="1">
      <alignment horizontal="center" vertical="center" wrapText="1"/>
    </xf>
    <xf numFmtId="3" fontId="11" fillId="2" borderId="12" xfId="1" applyNumberFormat="1" applyFont="1" applyFill="1" applyBorder="1" applyAlignment="1">
      <alignment horizontal="center" vertical="center" wrapText="1"/>
    </xf>
    <xf numFmtId="3" fontId="11" fillId="2" borderId="13" xfId="1" applyNumberFormat="1" applyFont="1" applyFill="1" applyBorder="1" applyAlignment="1">
      <alignment horizontal="center" vertical="center" wrapText="1"/>
    </xf>
    <xf numFmtId="0" fontId="50" fillId="2" borderId="9" xfId="57" applyFont="1" applyFill="1" applyBorder="1" applyAlignment="1">
      <alignment horizontal="right" vertical="center" wrapText="1"/>
    </xf>
    <xf numFmtId="3" fontId="10" fillId="2" borderId="2" xfId="78" applyNumberFormat="1" applyFont="1" applyFill="1" applyBorder="1" applyAlignment="1">
      <alignment horizontal="center" vertical="center" wrapText="1"/>
    </xf>
    <xf numFmtId="3" fontId="10" fillId="2" borderId="7" xfId="78" applyNumberFormat="1" applyFont="1" applyFill="1" applyBorder="1" applyAlignment="1">
      <alignment horizontal="center" vertical="center" wrapText="1"/>
    </xf>
    <xf numFmtId="3" fontId="10" fillId="2" borderId="3" xfId="78" applyNumberFormat="1" applyFont="1" applyFill="1" applyBorder="1" applyAlignment="1">
      <alignment horizontal="center" vertical="center" wrapText="1"/>
    </xf>
    <xf numFmtId="0" fontId="51" fillId="2" borderId="0" xfId="57" applyFont="1" applyFill="1" applyBorder="1" applyAlignment="1">
      <alignment horizontal="center" vertical="center" wrapText="1"/>
    </xf>
    <xf numFmtId="3" fontId="11" fillId="2" borderId="2" xfId="86" applyNumberFormat="1" applyFont="1" applyFill="1" applyBorder="1" applyAlignment="1">
      <alignment horizontal="center" vertical="center" wrapText="1"/>
    </xf>
    <xf numFmtId="3" fontId="11" fillId="2" borderId="7" xfId="86" applyNumberFormat="1" applyFont="1" applyFill="1" applyBorder="1" applyAlignment="1">
      <alignment horizontal="center" vertical="center" wrapText="1"/>
    </xf>
    <xf numFmtId="3" fontId="11" fillId="2" borderId="3" xfId="86" applyNumberFormat="1" applyFont="1" applyFill="1" applyBorder="1" applyAlignment="1">
      <alignment horizontal="center" vertical="center" wrapText="1"/>
    </xf>
    <xf numFmtId="0" fontId="55" fillId="2" borderId="0" xfId="86" applyFont="1" applyFill="1" applyAlignment="1">
      <alignment horizontal="right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468">
    <cellStyle name="Денежный 2" xfId="45"/>
    <cellStyle name="Обычный" xfId="0" builtinId="0"/>
    <cellStyle name="Обычный 2" xfId="1"/>
    <cellStyle name="Обычный 2 10" xfId="86"/>
    <cellStyle name="Обычный 2 10 2" xfId="274"/>
    <cellStyle name="Обычный 2 10 2 2" xfId="412"/>
    <cellStyle name="Обычный 2 10 3" xfId="343"/>
    <cellStyle name="Обычный 2 10 4" xfId="180"/>
    <cellStyle name="Обычный 2 11" xfId="227"/>
    <cellStyle name="Обычный 2 11 2" xfId="390"/>
    <cellStyle name="Обычный 2 12" xfId="459"/>
    <cellStyle name="Обычный 2 13" xfId="321"/>
    <cellStyle name="Обычный 2 14" xfId="133"/>
    <cellStyle name="Обычный 2 2" xfId="3"/>
    <cellStyle name="Обычный 2 3" xfId="39"/>
    <cellStyle name="Обычный 2 3 2" xfId="43"/>
    <cellStyle name="Обычный 2 3 2 2" xfId="52"/>
    <cellStyle name="Обычный 2 3 2 2 2" xfId="78"/>
    <cellStyle name="Обычный 2 3 2 2 2 2" xfId="125"/>
    <cellStyle name="Обычный 2 3 2 2 2 2 2" xfId="313"/>
    <cellStyle name="Обычный 2 3 2 2 2 2 3" xfId="451"/>
    <cellStyle name="Обычный 2 3 2 2 2 2 4" xfId="219"/>
    <cellStyle name="Обычный 2 3 2 2 2 3" xfId="266"/>
    <cellStyle name="Обычный 2 3 2 2 2 4" xfId="382"/>
    <cellStyle name="Обычный 2 3 2 2 2 5" xfId="172"/>
    <cellStyle name="Обычный 2 3 2 2 3" xfId="100"/>
    <cellStyle name="Обычный 2 3 2 2 3 2" xfId="288"/>
    <cellStyle name="Обычный 2 3 2 2 3 2 2" xfId="426"/>
    <cellStyle name="Обычный 2 3 2 2 3 3" xfId="357"/>
    <cellStyle name="Обычный 2 3 2 2 3 4" xfId="194"/>
    <cellStyle name="Обычный 2 3 2 2 4" xfId="241"/>
    <cellStyle name="Обычный 2 3 2 2 4 2" xfId="404"/>
    <cellStyle name="Обычный 2 3 2 2 5" xfId="335"/>
    <cellStyle name="Обычный 2 3 2 2 6" xfId="147"/>
    <cellStyle name="Обычный 2 3 2 3" xfId="70"/>
    <cellStyle name="Обычный 2 3 2 3 2" xfId="117"/>
    <cellStyle name="Обычный 2 3 2 3 2 2" xfId="305"/>
    <cellStyle name="Обычный 2 3 2 3 2 3" xfId="443"/>
    <cellStyle name="Обычный 2 3 2 3 2 4" xfId="211"/>
    <cellStyle name="Обычный 2 3 2 3 3" xfId="258"/>
    <cellStyle name="Обычный 2 3 2 3 4" xfId="374"/>
    <cellStyle name="Обычный 2 3 2 3 5" xfId="164"/>
    <cellStyle name="Обычный 2 3 2 4" xfId="92"/>
    <cellStyle name="Обычный 2 3 2 4 2" xfId="280"/>
    <cellStyle name="Обычный 2 3 2 4 2 2" xfId="418"/>
    <cellStyle name="Обычный 2 3 2 4 3" xfId="349"/>
    <cellStyle name="Обычный 2 3 2 4 4" xfId="186"/>
    <cellStyle name="Обычный 2 3 2 5" xfId="233"/>
    <cellStyle name="Обычный 2 3 2 5 2" xfId="396"/>
    <cellStyle name="Обычный 2 3 2 6" xfId="465"/>
    <cellStyle name="Обычный 2 3 2 7" xfId="327"/>
    <cellStyle name="Обычный 2 3 2 8" xfId="139"/>
    <cellStyle name="Обычный 2 3 3" xfId="48"/>
    <cellStyle name="Обычный 2 3 3 2" xfId="74"/>
    <cellStyle name="Обычный 2 3 3 2 2" xfId="121"/>
    <cellStyle name="Обычный 2 3 3 2 2 2" xfId="309"/>
    <cellStyle name="Обычный 2 3 3 2 2 3" xfId="447"/>
    <cellStyle name="Обычный 2 3 3 2 2 4" xfId="215"/>
    <cellStyle name="Обычный 2 3 3 2 3" xfId="262"/>
    <cellStyle name="Обычный 2 3 3 2 4" xfId="378"/>
    <cellStyle name="Обычный 2 3 3 2 5" xfId="168"/>
    <cellStyle name="Обычный 2 3 3 3" xfId="96"/>
    <cellStyle name="Обычный 2 3 3 3 2" xfId="284"/>
    <cellStyle name="Обычный 2 3 3 3 2 2" xfId="422"/>
    <cellStyle name="Обычный 2 3 3 3 3" xfId="353"/>
    <cellStyle name="Обычный 2 3 3 3 4" xfId="190"/>
    <cellStyle name="Обычный 2 3 3 4" xfId="237"/>
    <cellStyle name="Обычный 2 3 3 4 2" xfId="400"/>
    <cellStyle name="Обычный 2 3 3 5" xfId="331"/>
    <cellStyle name="Обычный 2 3 3 6" xfId="143"/>
    <cellStyle name="Обычный 2 3 4" xfId="66"/>
    <cellStyle name="Обычный 2 3 4 2" xfId="113"/>
    <cellStyle name="Обычный 2 3 4 2 2" xfId="301"/>
    <cellStyle name="Обычный 2 3 4 2 3" xfId="439"/>
    <cellStyle name="Обычный 2 3 4 2 4" xfId="207"/>
    <cellStyle name="Обычный 2 3 4 3" xfId="254"/>
    <cellStyle name="Обычный 2 3 4 4" xfId="370"/>
    <cellStyle name="Обычный 2 3 4 5" xfId="160"/>
    <cellStyle name="Обычный 2 3 5" xfId="88"/>
    <cellStyle name="Обычный 2 3 5 2" xfId="276"/>
    <cellStyle name="Обычный 2 3 5 2 2" xfId="414"/>
    <cellStyle name="Обычный 2 3 5 3" xfId="345"/>
    <cellStyle name="Обычный 2 3 5 4" xfId="182"/>
    <cellStyle name="Обычный 2 3 6" xfId="229"/>
    <cellStyle name="Обычный 2 3 6 2" xfId="392"/>
    <cellStyle name="Обычный 2 3 7" xfId="461"/>
    <cellStyle name="Обычный 2 3 8" xfId="323"/>
    <cellStyle name="Обычный 2 3 9" xfId="135"/>
    <cellStyle name="Обычный 2 4" xfId="41"/>
    <cellStyle name="Обычный 2 4 2" xfId="50"/>
    <cellStyle name="Обычный 2 4 2 2" xfId="76"/>
    <cellStyle name="Обычный 2 4 2 2 2" xfId="123"/>
    <cellStyle name="Обычный 2 4 2 2 2 2" xfId="311"/>
    <cellStyle name="Обычный 2 4 2 2 2 3" xfId="449"/>
    <cellStyle name="Обычный 2 4 2 2 2 4" xfId="217"/>
    <cellStyle name="Обычный 2 4 2 2 3" xfId="264"/>
    <cellStyle name="Обычный 2 4 2 2 4" xfId="380"/>
    <cellStyle name="Обычный 2 4 2 2 5" xfId="170"/>
    <cellStyle name="Обычный 2 4 2 3" xfId="98"/>
    <cellStyle name="Обычный 2 4 2 3 2" xfId="286"/>
    <cellStyle name="Обычный 2 4 2 3 2 2" xfId="424"/>
    <cellStyle name="Обычный 2 4 2 3 3" xfId="355"/>
    <cellStyle name="Обычный 2 4 2 3 4" xfId="192"/>
    <cellStyle name="Обычный 2 4 2 4" xfId="239"/>
    <cellStyle name="Обычный 2 4 2 4 2" xfId="402"/>
    <cellStyle name="Обычный 2 4 2 5" xfId="333"/>
    <cellStyle name="Обычный 2 4 2 6" xfId="145"/>
    <cellStyle name="Обычный 2 4 3" xfId="68"/>
    <cellStyle name="Обычный 2 4 3 2" xfId="115"/>
    <cellStyle name="Обычный 2 4 3 2 2" xfId="303"/>
    <cellStyle name="Обычный 2 4 3 2 3" xfId="441"/>
    <cellStyle name="Обычный 2 4 3 2 4" xfId="209"/>
    <cellStyle name="Обычный 2 4 3 3" xfId="256"/>
    <cellStyle name="Обычный 2 4 3 4" xfId="372"/>
    <cellStyle name="Обычный 2 4 3 5" xfId="162"/>
    <cellStyle name="Обычный 2 4 4" xfId="90"/>
    <cellStyle name="Обычный 2 4 4 2" xfId="278"/>
    <cellStyle name="Обычный 2 4 4 2 2" xfId="416"/>
    <cellStyle name="Обычный 2 4 4 3" xfId="347"/>
    <cellStyle name="Обычный 2 4 4 4" xfId="184"/>
    <cellStyle name="Обычный 2 4 5" xfId="231"/>
    <cellStyle name="Обычный 2 4 5 2" xfId="394"/>
    <cellStyle name="Обычный 2 4 6" xfId="463"/>
    <cellStyle name="Обычный 2 4 7" xfId="325"/>
    <cellStyle name="Обычный 2 4 8" xfId="137"/>
    <cellStyle name="Обычный 2 5" xfId="46"/>
    <cellStyle name="Обычный 2 5 2" xfId="72"/>
    <cellStyle name="Обычный 2 5 2 2" xfId="119"/>
    <cellStyle name="Обычный 2 5 2 2 2" xfId="307"/>
    <cellStyle name="Обычный 2 5 2 2 3" xfId="445"/>
    <cellStyle name="Обычный 2 5 2 2 4" xfId="213"/>
    <cellStyle name="Обычный 2 5 2 3" xfId="260"/>
    <cellStyle name="Обычный 2 5 2 4" xfId="376"/>
    <cellStyle name="Обычный 2 5 2 5" xfId="166"/>
    <cellStyle name="Обычный 2 5 3" xfId="94"/>
    <cellStyle name="Обычный 2 5 3 2" xfId="282"/>
    <cellStyle name="Обычный 2 5 3 2 2" xfId="420"/>
    <cellStyle name="Обычный 2 5 3 3" xfId="351"/>
    <cellStyle name="Обычный 2 5 3 4" xfId="188"/>
    <cellStyle name="Обычный 2 5 4" xfId="235"/>
    <cellStyle name="Обычный 2 5 4 2" xfId="398"/>
    <cellStyle name="Обычный 2 5 5" xfId="329"/>
    <cellStyle name="Обычный 2 5 6" xfId="141"/>
    <cellStyle name="Обычный 2 6" xfId="54"/>
    <cellStyle name="Обычный 2 6 2" xfId="80"/>
    <cellStyle name="Обычный 2 6 2 2" xfId="127"/>
    <cellStyle name="Обычный 2 6 2 2 2" xfId="315"/>
    <cellStyle name="Обычный 2 6 2 2 3" xfId="453"/>
    <cellStyle name="Обычный 2 6 2 2 4" xfId="221"/>
    <cellStyle name="Обычный 2 6 2 3" xfId="268"/>
    <cellStyle name="Обычный 2 6 2 4" xfId="384"/>
    <cellStyle name="Обычный 2 6 2 5" xfId="174"/>
    <cellStyle name="Обычный 2 6 3" xfId="102"/>
    <cellStyle name="Обычный 2 6 3 2" xfId="290"/>
    <cellStyle name="Обычный 2 6 3 2 2" xfId="428"/>
    <cellStyle name="Обычный 2 6 3 3" xfId="359"/>
    <cellStyle name="Обычный 2 6 3 4" xfId="196"/>
    <cellStyle name="Обычный 2 6 4" xfId="243"/>
    <cellStyle name="Обычный 2 6 4 2" xfId="406"/>
    <cellStyle name="Обычный 2 6 5" xfId="337"/>
    <cellStyle name="Обычный 2 6 6" xfId="149"/>
    <cellStyle name="Обычный 2 7" xfId="57"/>
    <cellStyle name="Обычный 2 7 2" xfId="83"/>
    <cellStyle name="Обычный 2 7 2 2" xfId="130"/>
    <cellStyle name="Обычный 2 7 2 2 2" xfId="318"/>
    <cellStyle name="Обычный 2 7 2 2 3" xfId="456"/>
    <cellStyle name="Обычный 2 7 2 2 4" xfId="224"/>
    <cellStyle name="Обычный 2 7 2 3" xfId="271"/>
    <cellStyle name="Обычный 2 7 2 4" xfId="387"/>
    <cellStyle name="Обычный 2 7 2 5" xfId="177"/>
    <cellStyle name="Обычный 2 7 3" xfId="105"/>
    <cellStyle name="Обычный 2 7 3 2" xfId="293"/>
    <cellStyle name="Обычный 2 7 3 2 2" xfId="431"/>
    <cellStyle name="Обычный 2 7 3 3" xfId="362"/>
    <cellStyle name="Обычный 2 7 3 4" xfId="199"/>
    <cellStyle name="Обычный 2 7 4" xfId="246"/>
    <cellStyle name="Обычный 2 7 4 2" xfId="409"/>
    <cellStyle name="Обычный 2 7 5" xfId="340"/>
    <cellStyle name="Обычный 2 7 6" xfId="152"/>
    <cellStyle name="Обычный 2 8" xfId="64"/>
    <cellStyle name="Обычный 2 8 2" xfId="111"/>
    <cellStyle name="Обычный 2 8 2 2" xfId="299"/>
    <cellStyle name="Обычный 2 8 2 3" xfId="437"/>
    <cellStyle name="Обычный 2 8 2 4" xfId="205"/>
    <cellStyle name="Обычный 2 8 3" xfId="252"/>
    <cellStyle name="Обычный 2 8 4" xfId="368"/>
    <cellStyle name="Обычный 2 8 5" xfId="158"/>
    <cellStyle name="Обычный 2 9" xfId="60"/>
    <cellStyle name="Обычный 2 9 2" xfId="108"/>
    <cellStyle name="Обычный 2 9 2 2" xfId="296"/>
    <cellStyle name="Обычный 2 9 2 3" xfId="434"/>
    <cellStyle name="Обычный 2 9 2 4" xfId="202"/>
    <cellStyle name="Обычный 2 9 3" xfId="249"/>
    <cellStyle name="Обычный 2 9 4" xfId="365"/>
    <cellStyle name="Обычный 2 9 5" xfId="155"/>
    <cellStyle name="Обычный 3" xfId="4"/>
    <cellStyle name="Обычный 3 2" xfId="5"/>
    <cellStyle name="Обычный 3 3" xfId="467"/>
    <cellStyle name="Обычный 4" xfId="38"/>
    <cellStyle name="Обычный 5" xfId="6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228"/>
    <cellStyle name="Финансовый 2 10 2" xfId="391"/>
    <cellStyle name="Финансовый 2 11" xfId="460"/>
    <cellStyle name="Финансовый 2 12" xfId="322"/>
    <cellStyle name="Финансовый 2 13" xfId="134"/>
    <cellStyle name="Финансовый 2 2" xfId="40"/>
    <cellStyle name="Финансовый 2 2 2" xfId="44"/>
    <cellStyle name="Финансовый 2 2 2 10" xfId="328"/>
    <cellStyle name="Финансовый 2 2 2 11" xfId="140"/>
    <cellStyle name="Финансовый 2 2 2 2" xfId="53"/>
    <cellStyle name="Финансовый 2 2 2 2 2" xfId="79"/>
    <cellStyle name="Финансовый 2 2 2 2 2 2" xfId="126"/>
    <cellStyle name="Финансовый 2 2 2 2 2 2 2" xfId="314"/>
    <cellStyle name="Финансовый 2 2 2 2 2 2 3" xfId="452"/>
    <cellStyle name="Финансовый 2 2 2 2 2 2 4" xfId="220"/>
    <cellStyle name="Финансовый 2 2 2 2 2 3" xfId="267"/>
    <cellStyle name="Финансовый 2 2 2 2 2 4" xfId="383"/>
    <cellStyle name="Финансовый 2 2 2 2 2 5" xfId="173"/>
    <cellStyle name="Финансовый 2 2 2 2 3" xfId="101"/>
    <cellStyle name="Финансовый 2 2 2 2 3 2" xfId="289"/>
    <cellStyle name="Финансовый 2 2 2 2 3 2 2" xfId="427"/>
    <cellStyle name="Финансовый 2 2 2 2 3 3" xfId="358"/>
    <cellStyle name="Финансовый 2 2 2 2 3 4" xfId="195"/>
    <cellStyle name="Финансовый 2 2 2 2 4" xfId="242"/>
    <cellStyle name="Финансовый 2 2 2 2 4 2" xfId="405"/>
    <cellStyle name="Финансовый 2 2 2 2 5" xfId="336"/>
    <cellStyle name="Финансовый 2 2 2 2 6" xfId="148"/>
    <cellStyle name="Финансовый 2 2 2 3" xfId="56"/>
    <cellStyle name="Финансовый 2 2 2 3 2" xfId="82"/>
    <cellStyle name="Финансовый 2 2 2 3 2 2" xfId="129"/>
    <cellStyle name="Финансовый 2 2 2 3 2 2 2" xfId="317"/>
    <cellStyle name="Финансовый 2 2 2 3 2 2 3" xfId="455"/>
    <cellStyle name="Финансовый 2 2 2 3 2 2 4" xfId="223"/>
    <cellStyle name="Финансовый 2 2 2 3 2 3" xfId="270"/>
    <cellStyle name="Финансовый 2 2 2 3 2 4" xfId="386"/>
    <cellStyle name="Финансовый 2 2 2 3 2 5" xfId="176"/>
    <cellStyle name="Финансовый 2 2 2 3 3" xfId="104"/>
    <cellStyle name="Финансовый 2 2 2 3 3 2" xfId="292"/>
    <cellStyle name="Финансовый 2 2 2 3 3 2 2" xfId="430"/>
    <cellStyle name="Финансовый 2 2 2 3 3 3" xfId="361"/>
    <cellStyle name="Финансовый 2 2 2 3 3 4" xfId="198"/>
    <cellStyle name="Финансовый 2 2 2 3 4" xfId="245"/>
    <cellStyle name="Финансовый 2 2 2 3 4 2" xfId="408"/>
    <cellStyle name="Финансовый 2 2 2 3 5" xfId="339"/>
    <cellStyle name="Финансовый 2 2 2 3 6" xfId="151"/>
    <cellStyle name="Финансовый 2 2 2 4" xfId="59"/>
    <cellStyle name="Финансовый 2 2 2 4 2" xfId="85"/>
    <cellStyle name="Финансовый 2 2 2 4 2 2" xfId="132"/>
    <cellStyle name="Финансовый 2 2 2 4 2 2 2" xfId="320"/>
    <cellStyle name="Финансовый 2 2 2 4 2 2 3" xfId="458"/>
    <cellStyle name="Финансовый 2 2 2 4 2 2 4" xfId="226"/>
    <cellStyle name="Финансовый 2 2 2 4 2 3" xfId="273"/>
    <cellStyle name="Финансовый 2 2 2 4 2 4" xfId="389"/>
    <cellStyle name="Финансовый 2 2 2 4 2 5" xfId="179"/>
    <cellStyle name="Финансовый 2 2 2 4 3" xfId="107"/>
    <cellStyle name="Финансовый 2 2 2 4 3 2" xfId="295"/>
    <cellStyle name="Финансовый 2 2 2 4 3 2 2" xfId="433"/>
    <cellStyle name="Финансовый 2 2 2 4 3 3" xfId="364"/>
    <cellStyle name="Финансовый 2 2 2 4 3 4" xfId="201"/>
    <cellStyle name="Финансовый 2 2 2 4 4" xfId="248"/>
    <cellStyle name="Финансовый 2 2 2 4 4 2" xfId="411"/>
    <cellStyle name="Финансовый 2 2 2 4 5" xfId="342"/>
    <cellStyle name="Финансовый 2 2 2 4 6" xfId="154"/>
    <cellStyle name="Финансовый 2 2 2 5" xfId="71"/>
    <cellStyle name="Финансовый 2 2 2 5 2" xfId="118"/>
    <cellStyle name="Финансовый 2 2 2 5 2 2" xfId="306"/>
    <cellStyle name="Финансовый 2 2 2 5 2 3" xfId="444"/>
    <cellStyle name="Финансовый 2 2 2 5 2 4" xfId="212"/>
    <cellStyle name="Финансовый 2 2 2 5 3" xfId="259"/>
    <cellStyle name="Финансовый 2 2 2 5 4" xfId="375"/>
    <cellStyle name="Финансовый 2 2 2 5 5" xfId="165"/>
    <cellStyle name="Финансовый 2 2 2 6" xfId="62"/>
    <cellStyle name="Финансовый 2 2 2 6 2" xfId="110"/>
    <cellStyle name="Финансовый 2 2 2 6 2 2" xfId="298"/>
    <cellStyle name="Финансовый 2 2 2 6 2 3" xfId="436"/>
    <cellStyle name="Финансовый 2 2 2 6 2 4" xfId="204"/>
    <cellStyle name="Финансовый 2 2 2 6 3" xfId="251"/>
    <cellStyle name="Финансовый 2 2 2 6 4" xfId="367"/>
    <cellStyle name="Финансовый 2 2 2 6 5" xfId="157"/>
    <cellStyle name="Финансовый 2 2 2 7" xfId="93"/>
    <cellStyle name="Финансовый 2 2 2 7 2" xfId="281"/>
    <cellStyle name="Финансовый 2 2 2 7 2 2" xfId="419"/>
    <cellStyle name="Финансовый 2 2 2 7 3" xfId="350"/>
    <cellStyle name="Финансовый 2 2 2 7 4" xfId="187"/>
    <cellStyle name="Финансовый 2 2 2 8" xfId="234"/>
    <cellStyle name="Финансовый 2 2 2 8 2" xfId="397"/>
    <cellStyle name="Финансовый 2 2 2 9" xfId="466"/>
    <cellStyle name="Финансовый 2 2 3" xfId="49"/>
    <cellStyle name="Финансовый 2 2 3 2" xfId="75"/>
    <cellStyle name="Финансовый 2 2 3 2 2" xfId="122"/>
    <cellStyle name="Финансовый 2 2 3 2 2 2" xfId="310"/>
    <cellStyle name="Финансовый 2 2 3 2 2 3" xfId="448"/>
    <cellStyle name="Финансовый 2 2 3 2 2 4" xfId="216"/>
    <cellStyle name="Финансовый 2 2 3 2 3" xfId="263"/>
    <cellStyle name="Финансовый 2 2 3 2 4" xfId="379"/>
    <cellStyle name="Финансовый 2 2 3 2 5" xfId="169"/>
    <cellStyle name="Финансовый 2 2 3 3" xfId="97"/>
    <cellStyle name="Финансовый 2 2 3 3 2" xfId="285"/>
    <cellStyle name="Финансовый 2 2 3 3 2 2" xfId="423"/>
    <cellStyle name="Финансовый 2 2 3 3 3" xfId="354"/>
    <cellStyle name="Финансовый 2 2 3 3 4" xfId="191"/>
    <cellStyle name="Финансовый 2 2 3 4" xfId="238"/>
    <cellStyle name="Финансовый 2 2 3 4 2" xfId="401"/>
    <cellStyle name="Финансовый 2 2 3 5" xfId="332"/>
    <cellStyle name="Финансовый 2 2 3 6" xfId="144"/>
    <cellStyle name="Финансовый 2 2 4" xfId="67"/>
    <cellStyle name="Финансовый 2 2 4 2" xfId="114"/>
    <cellStyle name="Финансовый 2 2 4 2 2" xfId="302"/>
    <cellStyle name="Финансовый 2 2 4 2 3" xfId="440"/>
    <cellStyle name="Финансовый 2 2 4 2 4" xfId="208"/>
    <cellStyle name="Финансовый 2 2 4 3" xfId="255"/>
    <cellStyle name="Финансовый 2 2 4 4" xfId="371"/>
    <cellStyle name="Финансовый 2 2 4 5" xfId="161"/>
    <cellStyle name="Финансовый 2 2 5" xfId="89"/>
    <cellStyle name="Финансовый 2 2 5 2" xfId="277"/>
    <cellStyle name="Финансовый 2 2 5 2 2" xfId="415"/>
    <cellStyle name="Финансовый 2 2 5 3" xfId="346"/>
    <cellStyle name="Финансовый 2 2 5 4" xfId="183"/>
    <cellStyle name="Финансовый 2 2 6" xfId="230"/>
    <cellStyle name="Финансовый 2 2 6 2" xfId="393"/>
    <cellStyle name="Финансовый 2 2 7" xfId="462"/>
    <cellStyle name="Финансовый 2 2 8" xfId="324"/>
    <cellStyle name="Финансовый 2 2 9" xfId="136"/>
    <cellStyle name="Финансовый 2 3" xfId="42"/>
    <cellStyle name="Финансовый 2 3 2" xfId="51"/>
    <cellStyle name="Финансовый 2 3 2 2" xfId="77"/>
    <cellStyle name="Финансовый 2 3 2 2 2" xfId="124"/>
    <cellStyle name="Финансовый 2 3 2 2 2 2" xfId="312"/>
    <cellStyle name="Финансовый 2 3 2 2 2 3" xfId="450"/>
    <cellStyle name="Финансовый 2 3 2 2 2 4" xfId="218"/>
    <cellStyle name="Финансовый 2 3 2 2 3" xfId="265"/>
    <cellStyle name="Финансовый 2 3 2 2 4" xfId="381"/>
    <cellStyle name="Финансовый 2 3 2 2 5" xfId="171"/>
    <cellStyle name="Финансовый 2 3 2 3" xfId="99"/>
    <cellStyle name="Финансовый 2 3 2 3 2" xfId="287"/>
    <cellStyle name="Финансовый 2 3 2 3 2 2" xfId="425"/>
    <cellStyle name="Финансовый 2 3 2 3 3" xfId="356"/>
    <cellStyle name="Финансовый 2 3 2 3 4" xfId="193"/>
    <cellStyle name="Финансовый 2 3 2 4" xfId="240"/>
    <cellStyle name="Финансовый 2 3 2 4 2" xfId="403"/>
    <cellStyle name="Финансовый 2 3 2 5" xfId="334"/>
    <cellStyle name="Финансовый 2 3 2 6" xfId="146"/>
    <cellStyle name="Финансовый 2 3 3" xfId="69"/>
    <cellStyle name="Финансовый 2 3 3 2" xfId="116"/>
    <cellStyle name="Финансовый 2 3 3 2 2" xfId="304"/>
    <cellStyle name="Финансовый 2 3 3 2 3" xfId="442"/>
    <cellStyle name="Финансовый 2 3 3 2 4" xfId="210"/>
    <cellStyle name="Финансовый 2 3 3 3" xfId="257"/>
    <cellStyle name="Финансовый 2 3 3 4" xfId="373"/>
    <cellStyle name="Финансовый 2 3 3 5" xfId="163"/>
    <cellStyle name="Финансовый 2 3 4" xfId="91"/>
    <cellStyle name="Финансовый 2 3 4 2" xfId="279"/>
    <cellStyle name="Финансовый 2 3 4 2 2" xfId="417"/>
    <cellStyle name="Финансовый 2 3 4 3" xfId="348"/>
    <cellStyle name="Финансовый 2 3 4 4" xfId="185"/>
    <cellStyle name="Финансовый 2 3 5" xfId="232"/>
    <cellStyle name="Финансовый 2 3 5 2" xfId="395"/>
    <cellStyle name="Финансовый 2 3 6" xfId="464"/>
    <cellStyle name="Финансовый 2 3 7" xfId="326"/>
    <cellStyle name="Финансовый 2 3 8" xfId="138"/>
    <cellStyle name="Финансовый 2 4" xfId="47"/>
    <cellStyle name="Финансовый 2 4 2" xfId="73"/>
    <cellStyle name="Финансовый 2 4 2 2" xfId="120"/>
    <cellStyle name="Финансовый 2 4 2 2 2" xfId="308"/>
    <cellStyle name="Финансовый 2 4 2 2 3" xfId="446"/>
    <cellStyle name="Финансовый 2 4 2 2 4" xfId="214"/>
    <cellStyle name="Финансовый 2 4 2 3" xfId="261"/>
    <cellStyle name="Финансовый 2 4 2 4" xfId="377"/>
    <cellStyle name="Финансовый 2 4 2 5" xfId="167"/>
    <cellStyle name="Финансовый 2 4 3" xfId="95"/>
    <cellStyle name="Финансовый 2 4 3 2" xfId="283"/>
    <cellStyle name="Финансовый 2 4 3 2 2" xfId="421"/>
    <cellStyle name="Финансовый 2 4 3 3" xfId="352"/>
    <cellStyle name="Финансовый 2 4 3 4" xfId="189"/>
    <cellStyle name="Финансовый 2 4 4" xfId="236"/>
    <cellStyle name="Финансовый 2 4 4 2" xfId="399"/>
    <cellStyle name="Финансовый 2 4 5" xfId="330"/>
    <cellStyle name="Финансовый 2 4 6" xfId="142"/>
    <cellStyle name="Финансовый 2 5" xfId="55"/>
    <cellStyle name="Финансовый 2 5 2" xfId="81"/>
    <cellStyle name="Финансовый 2 5 2 2" xfId="128"/>
    <cellStyle name="Финансовый 2 5 2 2 2" xfId="316"/>
    <cellStyle name="Финансовый 2 5 2 2 3" xfId="454"/>
    <cellStyle name="Финансовый 2 5 2 2 4" xfId="222"/>
    <cellStyle name="Финансовый 2 5 2 3" xfId="269"/>
    <cellStyle name="Финансовый 2 5 2 4" xfId="385"/>
    <cellStyle name="Финансовый 2 5 2 5" xfId="175"/>
    <cellStyle name="Финансовый 2 5 3" xfId="103"/>
    <cellStyle name="Финансовый 2 5 3 2" xfId="291"/>
    <cellStyle name="Финансовый 2 5 3 2 2" xfId="429"/>
    <cellStyle name="Финансовый 2 5 3 3" xfId="360"/>
    <cellStyle name="Финансовый 2 5 3 4" xfId="197"/>
    <cellStyle name="Финансовый 2 5 4" xfId="244"/>
    <cellStyle name="Финансовый 2 5 4 2" xfId="407"/>
    <cellStyle name="Финансовый 2 5 5" xfId="338"/>
    <cellStyle name="Финансовый 2 5 6" xfId="150"/>
    <cellStyle name="Финансовый 2 6" xfId="58"/>
    <cellStyle name="Финансовый 2 6 2" xfId="84"/>
    <cellStyle name="Финансовый 2 6 2 2" xfId="131"/>
    <cellStyle name="Финансовый 2 6 2 2 2" xfId="319"/>
    <cellStyle name="Финансовый 2 6 2 2 3" xfId="457"/>
    <cellStyle name="Финансовый 2 6 2 2 4" xfId="225"/>
    <cellStyle name="Финансовый 2 6 2 3" xfId="272"/>
    <cellStyle name="Финансовый 2 6 2 4" xfId="388"/>
    <cellStyle name="Финансовый 2 6 2 5" xfId="178"/>
    <cellStyle name="Финансовый 2 6 3" xfId="106"/>
    <cellStyle name="Финансовый 2 6 3 2" xfId="294"/>
    <cellStyle name="Финансовый 2 6 3 2 2" xfId="432"/>
    <cellStyle name="Финансовый 2 6 3 3" xfId="363"/>
    <cellStyle name="Финансовый 2 6 3 4" xfId="200"/>
    <cellStyle name="Финансовый 2 6 4" xfId="247"/>
    <cellStyle name="Финансовый 2 6 4 2" xfId="410"/>
    <cellStyle name="Финансовый 2 6 5" xfId="341"/>
    <cellStyle name="Финансовый 2 6 6" xfId="153"/>
    <cellStyle name="Финансовый 2 7" xfId="65"/>
    <cellStyle name="Финансовый 2 7 2" xfId="112"/>
    <cellStyle name="Финансовый 2 7 2 2" xfId="300"/>
    <cellStyle name="Финансовый 2 7 2 3" xfId="438"/>
    <cellStyle name="Финансовый 2 7 2 4" xfId="206"/>
    <cellStyle name="Финансовый 2 7 3" xfId="253"/>
    <cellStyle name="Финансовый 2 7 4" xfId="369"/>
    <cellStyle name="Финансовый 2 7 5" xfId="159"/>
    <cellStyle name="Финансовый 2 8" xfId="61"/>
    <cellStyle name="Финансовый 2 8 2" xfId="109"/>
    <cellStyle name="Финансовый 2 8 2 2" xfId="297"/>
    <cellStyle name="Финансовый 2 8 2 3" xfId="435"/>
    <cellStyle name="Финансовый 2 8 2 4" xfId="203"/>
    <cellStyle name="Финансовый 2 8 3" xfId="250"/>
    <cellStyle name="Финансовый 2 8 4" xfId="366"/>
    <cellStyle name="Финансовый 2 8 5" xfId="156"/>
    <cellStyle name="Финансовый 2 9" xfId="87"/>
    <cellStyle name="Финансовый 2 9 2" xfId="275"/>
    <cellStyle name="Финансовый 2 9 2 2" xfId="413"/>
    <cellStyle name="Финансовый 2 9 3" xfId="344"/>
    <cellStyle name="Финансовый 2 9 4" xfId="181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990000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19" t="s">
        <v>0</v>
      </c>
      <c r="B1" s="219"/>
      <c r="C1" s="219"/>
      <c r="D1" s="219"/>
      <c r="E1" s="219"/>
      <c r="F1" s="219"/>
      <c r="G1" s="79"/>
      <c r="H1" s="79"/>
      <c r="I1" s="79"/>
    </row>
    <row r="2" spans="1:12" ht="35.25" customHeight="1" x14ac:dyDescent="0.25">
      <c r="A2" s="220" t="s">
        <v>49</v>
      </c>
      <c r="B2" s="220"/>
      <c r="C2" s="220"/>
      <c r="D2" s="220"/>
      <c r="E2" s="220"/>
      <c r="F2" s="220"/>
      <c r="G2" s="81"/>
      <c r="H2" s="79"/>
      <c r="I2" s="79"/>
    </row>
    <row r="3" spans="1:12" ht="13.5" customHeight="1" x14ac:dyDescent="0.25">
      <c r="A3" s="220"/>
      <c r="B3" s="220"/>
      <c r="C3" s="220"/>
      <c r="D3" s="220"/>
      <c r="E3" s="220"/>
      <c r="F3" s="220"/>
      <c r="G3" s="220"/>
      <c r="H3" s="219"/>
      <c r="I3" s="219"/>
    </row>
    <row r="4" spans="1:12" ht="15.75" customHeight="1" x14ac:dyDescent="0.25">
      <c r="A4" s="221" t="s">
        <v>7</v>
      </c>
      <c r="B4" s="221" t="s">
        <v>8</v>
      </c>
      <c r="C4" s="224" t="s">
        <v>56</v>
      </c>
      <c r="D4" s="224" t="s">
        <v>27</v>
      </c>
      <c r="E4" s="224" t="s">
        <v>43</v>
      </c>
      <c r="F4" s="224" t="s">
        <v>48</v>
      </c>
    </row>
    <row r="5" spans="1:12" x14ac:dyDescent="0.25">
      <c r="A5" s="222"/>
      <c r="B5" s="222"/>
      <c r="C5" s="225"/>
      <c r="D5" s="225"/>
      <c r="E5" s="225"/>
      <c r="F5" s="225"/>
    </row>
    <row r="6" spans="1:12" ht="99.75" customHeight="1" x14ac:dyDescent="0.25">
      <c r="A6" s="223"/>
      <c r="B6" s="223"/>
      <c r="C6" s="226"/>
      <c r="D6" s="226"/>
      <c r="E6" s="226"/>
      <c r="F6" s="226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15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15" ht="37.5" customHeight="1" x14ac:dyDescent="0.3">
      <c r="C3" s="248"/>
      <c r="D3" s="248"/>
      <c r="E3" s="248"/>
      <c r="F3" s="248"/>
      <c r="G3" s="248"/>
      <c r="H3" s="248"/>
      <c r="I3" s="248"/>
      <c r="J3" s="122"/>
      <c r="K3" s="122"/>
    </row>
    <row r="4" spans="2:15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15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15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07" t="e">
        <f>K12/L12</f>
        <v>#REF!</v>
      </c>
      <c r="I8" s="299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07"/>
      <c r="I9" s="299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07"/>
      <c r="I10" s="29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07"/>
      <c r="I11" s="29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07"/>
      <c r="I12" s="299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07" t="e">
        <f>K15/L15</f>
        <v>#REF!</v>
      </c>
      <c r="I13" s="299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07"/>
      <c r="I14" s="299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07"/>
      <c r="I15" s="299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07" t="e">
        <f>K19/L19</f>
        <v>#REF!</v>
      </c>
      <c r="I16" s="299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07"/>
      <c r="I17" s="299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07"/>
      <c r="I18" s="299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07"/>
      <c r="I19" s="299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6"/>
      <c r="P1" s="246"/>
      <c r="Q1" s="246"/>
      <c r="R1" s="246"/>
      <c r="S1" s="187"/>
      <c r="T1" s="187"/>
    </row>
    <row r="2" spans="1:44" ht="22.5" customHeight="1" x14ac:dyDescent="0.3">
      <c r="O2" s="247"/>
      <c r="P2" s="247"/>
      <c r="Q2" s="247"/>
      <c r="R2" s="247"/>
      <c r="S2" s="188"/>
      <c r="T2" s="188"/>
    </row>
    <row r="3" spans="1:44" ht="48" customHeight="1" x14ac:dyDescent="0.3">
      <c r="C3" s="248" t="s">
        <v>61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"/>
      <c r="R3" s="2" t="s">
        <v>16</v>
      </c>
      <c r="S3" s="2"/>
      <c r="T3" s="2"/>
    </row>
    <row r="4" spans="1:44" s="3" customFormat="1" ht="43.9" customHeight="1" x14ac:dyDescent="0.3">
      <c r="B4" s="249" t="s">
        <v>7</v>
      </c>
      <c r="C4" s="249" t="s">
        <v>8</v>
      </c>
      <c r="D4" s="250" t="s">
        <v>52</v>
      </c>
      <c r="E4" s="250" t="s">
        <v>58</v>
      </c>
      <c r="F4" s="253" t="s">
        <v>10</v>
      </c>
      <c r="G4" s="254"/>
      <c r="H4" s="254"/>
      <c r="I4" s="254"/>
      <c r="J4" s="254"/>
      <c r="K4" s="254"/>
      <c r="L4" s="254"/>
      <c r="M4" s="240" t="s">
        <v>38</v>
      </c>
      <c r="N4" s="240" t="s">
        <v>42</v>
      </c>
      <c r="O4" s="240" t="s">
        <v>28</v>
      </c>
      <c r="P4" s="243" t="s">
        <v>53</v>
      </c>
      <c r="Q4" s="243" t="s">
        <v>29</v>
      </c>
      <c r="R4" s="243" t="s">
        <v>17</v>
      </c>
      <c r="S4" s="63"/>
      <c r="T4" s="63"/>
      <c r="AE4" s="140"/>
      <c r="AF4" s="140"/>
      <c r="AH4" s="140"/>
      <c r="AL4" s="194"/>
      <c r="AM4" s="194"/>
      <c r="AN4" s="194"/>
      <c r="AO4" s="194"/>
    </row>
    <row r="5" spans="1:44" s="4" customFormat="1" ht="69" customHeight="1" x14ac:dyDescent="0.3">
      <c r="B5" s="249"/>
      <c r="C5" s="249"/>
      <c r="D5" s="251"/>
      <c r="E5" s="251"/>
      <c r="F5" s="240" t="s">
        <v>11</v>
      </c>
      <c r="G5" s="240" t="s">
        <v>48</v>
      </c>
      <c r="H5" s="253" t="s">
        <v>63</v>
      </c>
      <c r="I5" s="254"/>
      <c r="J5" s="255"/>
      <c r="K5" s="243" t="s">
        <v>36</v>
      </c>
      <c r="L5" s="243" t="s">
        <v>37</v>
      </c>
      <c r="M5" s="241"/>
      <c r="N5" s="241"/>
      <c r="O5" s="241"/>
      <c r="P5" s="244"/>
      <c r="Q5" s="244"/>
      <c r="R5" s="244"/>
      <c r="S5" s="63"/>
      <c r="T5" s="231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49"/>
      <c r="C6" s="249"/>
      <c r="D6" s="252"/>
      <c r="E6" s="252"/>
      <c r="F6" s="242"/>
      <c r="G6" s="242"/>
      <c r="H6" s="185" t="s">
        <v>69</v>
      </c>
      <c r="I6" s="185" t="s">
        <v>64</v>
      </c>
      <c r="J6" s="185" t="s">
        <v>65</v>
      </c>
      <c r="K6" s="245"/>
      <c r="L6" s="245"/>
      <c r="M6" s="242"/>
      <c r="N6" s="242"/>
      <c r="O6" s="242"/>
      <c r="P6" s="245"/>
      <c r="Q6" s="245"/>
      <c r="R6" s="245"/>
      <c r="S6" s="63"/>
      <c r="T6" s="231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49"/>
      <c r="C7" s="249"/>
      <c r="D7" s="193" t="s">
        <v>31</v>
      </c>
      <c r="E7" s="190" t="s">
        <v>32</v>
      </c>
      <c r="F7" s="186" t="s">
        <v>15</v>
      </c>
      <c r="G7" s="186" t="s">
        <v>33</v>
      </c>
      <c r="H7" s="186" t="s">
        <v>66</v>
      </c>
      <c r="I7" s="186" t="s">
        <v>67</v>
      </c>
      <c r="J7" s="186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31"/>
      <c r="U7" s="232" t="s">
        <v>18</v>
      </c>
      <c r="V7" s="233"/>
      <c r="AE7" s="139"/>
      <c r="AF7" s="139"/>
      <c r="AH7" s="139" t="s">
        <v>59</v>
      </c>
      <c r="AL7" s="234" t="s">
        <v>60</v>
      </c>
      <c r="AM7" s="234"/>
      <c r="AN7" s="191"/>
      <c r="AO7" s="191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9">
        <v>1</v>
      </c>
      <c r="C8" s="189">
        <v>2</v>
      </c>
      <c r="D8" s="190">
        <v>3</v>
      </c>
      <c r="E8" s="190">
        <v>4</v>
      </c>
      <c r="F8" s="185">
        <v>5</v>
      </c>
      <c r="G8" s="185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2"/>
      <c r="T8" s="192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5" t="e">
        <f>V14/X14</f>
        <v>#REF!</v>
      </c>
      <c r="M9" s="235" t="e">
        <f>D9*L9</f>
        <v>#REF!</v>
      </c>
      <c r="N9" s="237" t="e">
        <f>R22/R23</f>
        <v>#REF!</v>
      </c>
      <c r="O9" s="23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>ROUND(AN9/1000,2)-0.02</f>
        <v>#REF!</v>
      </c>
      <c r="AP9" s="1">
        <v>21888.75</v>
      </c>
      <c r="AQ9" s="198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36"/>
      <c r="M10" s="236"/>
      <c r="N10" s="238"/>
      <c r="O10" s="236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1" t="e">
        <f t="shared" ref="AO10:AO16" si="15">ROUND(AN10/1000,2)</f>
        <v>#REF!</v>
      </c>
      <c r="AP10" s="227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36"/>
      <c r="M11" s="236"/>
      <c r="N11" s="238"/>
      <c r="O11" s="23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1" t="e">
        <f t="shared" si="15"/>
        <v>#REF!</v>
      </c>
      <c r="AP11" s="227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36"/>
      <c r="M12" s="236"/>
      <c r="N12" s="238"/>
      <c r="O12" s="236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3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1" t="e">
        <f t="shared" si="15"/>
        <v>#REF!</v>
      </c>
      <c r="AP12" s="227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36"/>
      <c r="M13" s="236"/>
      <c r="N13" s="238"/>
      <c r="O13" s="23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1" t="e">
        <f t="shared" si="15"/>
        <v>#REF!</v>
      </c>
      <c r="AP13" s="227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36"/>
      <c r="M14" s="236"/>
      <c r="N14" s="238"/>
      <c r="O14" s="236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3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1" t="e">
        <f t="shared" si="15"/>
        <v>#REF!</v>
      </c>
      <c r="AP14" s="227"/>
      <c r="AQ14" s="61" t="e">
        <f>-AO14</f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4.5325100000000003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38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4172724.02*3+45910270+4051780</f>
        <v>62480222.060000002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201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4.3826700000000001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38"/>
      <c r="O16" s="171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3">
        <f>2362598.88*3+30046440+7258420+757830</f>
        <v>45150486.640000001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201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28" t="e">
        <f>V20/X20</f>
        <v>#REF!</v>
      </c>
      <c r="M17" s="228" t="e">
        <f>ROUND(D18*L17,2)</f>
        <v>#REF!</v>
      </c>
      <c r="N17" s="238"/>
      <c r="O17" s="22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29"/>
      <c r="M18" s="229"/>
      <c r="N18" s="238"/>
      <c r="O18" s="229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3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29"/>
      <c r="M19" s="229"/>
      <c r="N19" s="238"/>
      <c r="O19" s="229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3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30"/>
      <c r="M20" s="230"/>
      <c r="N20" s="239"/>
      <c r="O20" s="230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5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200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8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8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8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6"/>
      <c r="P1" s="246"/>
      <c r="Q1" s="246"/>
      <c r="R1" s="246"/>
      <c r="S1" s="177"/>
      <c r="T1" s="177"/>
    </row>
    <row r="2" spans="1:44" ht="22.5" customHeight="1" x14ac:dyDescent="0.3">
      <c r="O2" s="247"/>
      <c r="P2" s="247"/>
      <c r="Q2" s="247"/>
      <c r="R2" s="247"/>
      <c r="S2" s="178"/>
      <c r="T2" s="178"/>
    </row>
    <row r="3" spans="1:44" ht="48" customHeight="1" x14ac:dyDescent="0.3">
      <c r="C3" s="248" t="s">
        <v>61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"/>
      <c r="R3" s="2" t="s">
        <v>16</v>
      </c>
      <c r="S3" s="2"/>
      <c r="T3" s="2"/>
    </row>
    <row r="4" spans="1:44" s="3" customFormat="1" ht="43.9" customHeight="1" x14ac:dyDescent="0.3">
      <c r="B4" s="249" t="s">
        <v>7</v>
      </c>
      <c r="C4" s="249" t="s">
        <v>8</v>
      </c>
      <c r="D4" s="250" t="s">
        <v>52</v>
      </c>
      <c r="E4" s="250" t="s">
        <v>58</v>
      </c>
      <c r="F4" s="253" t="s">
        <v>10</v>
      </c>
      <c r="G4" s="254"/>
      <c r="H4" s="254"/>
      <c r="I4" s="254"/>
      <c r="J4" s="254"/>
      <c r="K4" s="254"/>
      <c r="L4" s="254"/>
      <c r="M4" s="240" t="s">
        <v>38</v>
      </c>
      <c r="N4" s="240" t="s">
        <v>42</v>
      </c>
      <c r="O4" s="240" t="s">
        <v>28</v>
      </c>
      <c r="P4" s="243" t="s">
        <v>53</v>
      </c>
      <c r="Q4" s="243" t="s">
        <v>29</v>
      </c>
      <c r="R4" s="243" t="s">
        <v>17</v>
      </c>
      <c r="S4" s="63"/>
      <c r="T4" s="63"/>
      <c r="AE4" s="140"/>
      <c r="AF4" s="140"/>
      <c r="AH4" s="140"/>
      <c r="AL4" s="184"/>
      <c r="AM4" s="184"/>
      <c r="AN4" s="184"/>
      <c r="AO4" s="184"/>
    </row>
    <row r="5" spans="1:44" s="4" customFormat="1" ht="69" customHeight="1" x14ac:dyDescent="0.3">
      <c r="B5" s="249"/>
      <c r="C5" s="249"/>
      <c r="D5" s="251"/>
      <c r="E5" s="251"/>
      <c r="F5" s="240" t="s">
        <v>11</v>
      </c>
      <c r="G5" s="240" t="s">
        <v>48</v>
      </c>
      <c r="H5" s="253" t="s">
        <v>63</v>
      </c>
      <c r="I5" s="254"/>
      <c r="J5" s="255"/>
      <c r="K5" s="243" t="s">
        <v>36</v>
      </c>
      <c r="L5" s="243" t="s">
        <v>37</v>
      </c>
      <c r="M5" s="241"/>
      <c r="N5" s="241"/>
      <c r="O5" s="241"/>
      <c r="P5" s="244"/>
      <c r="Q5" s="244"/>
      <c r="R5" s="244"/>
      <c r="S5" s="63"/>
      <c r="T5" s="231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49"/>
      <c r="C6" s="249"/>
      <c r="D6" s="252"/>
      <c r="E6" s="252"/>
      <c r="F6" s="242"/>
      <c r="G6" s="242"/>
      <c r="H6" s="179" t="s">
        <v>69</v>
      </c>
      <c r="I6" s="179" t="s">
        <v>64</v>
      </c>
      <c r="J6" s="179" t="s">
        <v>65</v>
      </c>
      <c r="K6" s="245"/>
      <c r="L6" s="245"/>
      <c r="M6" s="242"/>
      <c r="N6" s="242"/>
      <c r="O6" s="242"/>
      <c r="P6" s="245"/>
      <c r="Q6" s="245"/>
      <c r="R6" s="245"/>
      <c r="S6" s="63"/>
      <c r="T6" s="231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49"/>
      <c r="C7" s="249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31"/>
      <c r="U7" s="232" t="s">
        <v>18</v>
      </c>
      <c r="V7" s="233"/>
      <c r="AE7" s="139"/>
      <c r="AF7" s="139"/>
      <c r="AH7" s="139" t="s">
        <v>59</v>
      </c>
      <c r="AL7" s="234" t="s">
        <v>60</v>
      </c>
      <c r="AM7" s="234"/>
      <c r="AN7" s="182"/>
      <c r="AO7" s="182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5" t="e">
        <f>V14/X14</f>
        <v>#REF!</v>
      </c>
      <c r="M9" s="235" t="e">
        <f>D9*L9</f>
        <v>#REF!</v>
      </c>
      <c r="N9" s="237" t="e">
        <f>R22/R23</f>
        <v>#REF!</v>
      </c>
      <c r="O9" s="23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 t="shared" ref="AO9:AO16" si="3">ROUND(AN9/1000,2)</f>
        <v>#REF!</v>
      </c>
      <c r="AP9" s="1">
        <v>21888.75</v>
      </c>
      <c r="AQ9" s="198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36"/>
      <c r="M10" s="236"/>
      <c r="N10" s="238"/>
      <c r="O10" s="236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7">
        <v>4876782.2699999996</v>
      </c>
      <c r="AM10" s="197" t="e">
        <f t="shared" ref="AM10:AM20" si="14">P10-AL10</f>
        <v>#REF!</v>
      </c>
      <c r="AN10" s="199" t="e">
        <f t="shared" ref="AN10:AN20" si="15">AM10*3</f>
        <v>#REF!</v>
      </c>
      <c r="AO10" s="1" t="e">
        <f t="shared" si="3"/>
        <v>#REF!</v>
      </c>
      <c r="AP10" s="227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36"/>
      <c r="M11" s="236"/>
      <c r="N11" s="238"/>
      <c r="O11" s="236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7">
        <v>1567084.2</v>
      </c>
      <c r="AM11" s="197" t="e">
        <f t="shared" si="14"/>
        <v>#REF!</v>
      </c>
      <c r="AN11" s="199" t="e">
        <f t="shared" si="15"/>
        <v>#REF!</v>
      </c>
      <c r="AO11" s="1" t="e">
        <f t="shared" si="3"/>
        <v>#REF!</v>
      </c>
      <c r="AP11" s="227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36"/>
      <c r="M12" s="236"/>
      <c r="N12" s="238"/>
      <c r="O12" s="236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7">
        <v>5014770.9000000004</v>
      </c>
      <c r="AM12" s="197" t="e">
        <f t="shared" si="14"/>
        <v>#REF!</v>
      </c>
      <c r="AN12" s="199" t="e">
        <f t="shared" si="15"/>
        <v>#REF!</v>
      </c>
      <c r="AO12" s="1" t="e">
        <f t="shared" si="3"/>
        <v>#REF!</v>
      </c>
      <c r="AP12" s="227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36"/>
      <c r="M13" s="236"/>
      <c r="N13" s="238"/>
      <c r="O13" s="236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7">
        <v>2732377.96</v>
      </c>
      <c r="AM13" s="197" t="e">
        <f t="shared" si="14"/>
        <v>#REF!</v>
      </c>
      <c r="AN13" s="199" t="e">
        <f t="shared" si="15"/>
        <v>#REF!</v>
      </c>
      <c r="AO13" s="1" t="e">
        <f t="shared" si="3"/>
        <v>#REF!</v>
      </c>
      <c r="AP13" s="227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36"/>
      <c r="M14" s="236"/>
      <c r="N14" s="238"/>
      <c r="O14" s="236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5"/>
        <v>#REF!</v>
      </c>
      <c r="AO14" s="1" t="e">
        <f t="shared" si="3"/>
        <v>#REF!</v>
      </c>
      <c r="AP14" s="227"/>
      <c r="AQ14" s="1" t="e">
        <f t="shared" si="17"/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4.1276000000000002</v>
      </c>
      <c r="K15" s="131" t="e">
        <f t="shared" si="5"/>
        <v>#REF!</v>
      </c>
      <c r="L15" s="171" t="e">
        <f>U15/W15</f>
        <v>#REF!</v>
      </c>
      <c r="M15" s="171" t="e">
        <f>D15*L15</f>
        <v>#REF!</v>
      </c>
      <c r="N15" s="238"/>
      <c r="O15" s="171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1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4.2016999999999998</v>
      </c>
      <c r="K16" s="123" t="e">
        <f t="shared" si="5"/>
        <v>#REF!</v>
      </c>
      <c r="L16" s="171" t="e">
        <f>U16/W16</f>
        <v>#REF!</v>
      </c>
      <c r="M16" s="171" t="e">
        <f>D16*L16</f>
        <v>#REF!</v>
      </c>
      <c r="N16" s="238"/>
      <c r="O16" s="171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7">
        <v>9822671.6400000006</v>
      </c>
      <c r="AM16" s="197" t="e">
        <f t="shared" si="14"/>
        <v>#REF!</v>
      </c>
      <c r="AN16" s="197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28" t="e">
        <f>V20/X20</f>
        <v>#REF!</v>
      </c>
      <c r="M17" s="228" t="e">
        <f>ROUND(D18*L17,2)</f>
        <v>#REF!</v>
      </c>
      <c r="N17" s="238"/>
      <c r="O17" s="228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3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4"/>
        <v>#REF!</v>
      </c>
      <c r="AN17" s="197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29"/>
      <c r="M18" s="229"/>
      <c r="N18" s="238"/>
      <c r="O18" s="229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3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7">
        <v>8330622.2199999997</v>
      </c>
      <c r="AM18" s="197" t="e">
        <f t="shared" si="14"/>
        <v>#REF!</v>
      </c>
      <c r="AN18" s="197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29"/>
      <c r="M19" s="229"/>
      <c r="N19" s="238"/>
      <c r="O19" s="229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3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7">
        <v>7095472.2800000003</v>
      </c>
      <c r="AM19" s="197" t="e">
        <f t="shared" si="14"/>
        <v>#REF!</v>
      </c>
      <c r="AN19" s="197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30"/>
      <c r="M20" s="230"/>
      <c r="N20" s="239"/>
      <c r="O20" s="230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5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7">
        <v>4735517.22</v>
      </c>
      <c r="AM20" s="197" t="e">
        <f t="shared" si="14"/>
        <v>#REF!</v>
      </c>
      <c r="AN20" s="197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200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46"/>
      <c r="P1" s="246"/>
      <c r="Q1" s="246"/>
      <c r="R1" s="246"/>
      <c r="S1" s="177"/>
      <c r="T1" s="177"/>
    </row>
    <row r="2" spans="1:43" ht="22.5" customHeight="1" x14ac:dyDescent="0.3">
      <c r="O2" s="247"/>
      <c r="P2" s="247"/>
      <c r="Q2" s="247"/>
      <c r="R2" s="247"/>
      <c r="S2" s="178"/>
      <c r="T2" s="178"/>
    </row>
    <row r="3" spans="1:43" ht="48" customHeight="1" x14ac:dyDescent="0.3">
      <c r="C3" s="248" t="s">
        <v>61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"/>
      <c r="R3" s="2" t="s">
        <v>16</v>
      </c>
      <c r="S3" s="2"/>
      <c r="T3" s="2"/>
    </row>
    <row r="4" spans="1:43" s="3" customFormat="1" ht="43.9" customHeight="1" x14ac:dyDescent="0.3">
      <c r="B4" s="249" t="s">
        <v>7</v>
      </c>
      <c r="C4" s="249" t="s">
        <v>8</v>
      </c>
      <c r="D4" s="250" t="s">
        <v>52</v>
      </c>
      <c r="E4" s="250" t="s">
        <v>58</v>
      </c>
      <c r="F4" s="253" t="s">
        <v>10</v>
      </c>
      <c r="G4" s="254"/>
      <c r="H4" s="254"/>
      <c r="I4" s="254"/>
      <c r="J4" s="254"/>
      <c r="K4" s="254"/>
      <c r="L4" s="254"/>
      <c r="M4" s="240" t="s">
        <v>38</v>
      </c>
      <c r="N4" s="240" t="s">
        <v>42</v>
      </c>
      <c r="O4" s="240" t="s">
        <v>28</v>
      </c>
      <c r="P4" s="243" t="s">
        <v>53</v>
      </c>
      <c r="Q4" s="243" t="s">
        <v>29</v>
      </c>
      <c r="R4" s="243" t="s">
        <v>17</v>
      </c>
      <c r="S4" s="63"/>
      <c r="T4" s="63"/>
      <c r="AE4" s="140"/>
      <c r="AF4" s="140"/>
      <c r="AH4" s="140"/>
      <c r="AL4" s="184"/>
      <c r="AM4" s="184"/>
      <c r="AN4" s="184"/>
    </row>
    <row r="5" spans="1:43" s="4" customFormat="1" ht="69" customHeight="1" x14ac:dyDescent="0.3">
      <c r="B5" s="249"/>
      <c r="C5" s="249"/>
      <c r="D5" s="251"/>
      <c r="E5" s="251"/>
      <c r="F5" s="240" t="s">
        <v>11</v>
      </c>
      <c r="G5" s="240" t="s">
        <v>48</v>
      </c>
      <c r="H5" s="253" t="s">
        <v>63</v>
      </c>
      <c r="I5" s="254"/>
      <c r="J5" s="255"/>
      <c r="K5" s="243" t="s">
        <v>36</v>
      </c>
      <c r="L5" s="243" t="s">
        <v>37</v>
      </c>
      <c r="M5" s="241"/>
      <c r="N5" s="241"/>
      <c r="O5" s="241"/>
      <c r="P5" s="244"/>
      <c r="Q5" s="244"/>
      <c r="R5" s="244"/>
      <c r="S5" s="63"/>
      <c r="T5" s="231" t="s">
        <v>62</v>
      </c>
      <c r="AE5" s="140"/>
      <c r="AF5" s="140"/>
      <c r="AH5" s="140"/>
      <c r="AL5" s="195"/>
      <c r="AM5" s="195"/>
      <c r="AN5" s="195"/>
    </row>
    <row r="6" spans="1:43" s="4" customFormat="1" ht="78" customHeight="1" x14ac:dyDescent="0.3">
      <c r="B6" s="249"/>
      <c r="C6" s="249"/>
      <c r="D6" s="252"/>
      <c r="E6" s="252"/>
      <c r="F6" s="242"/>
      <c r="G6" s="242"/>
      <c r="H6" s="179" t="s">
        <v>69</v>
      </c>
      <c r="I6" s="179" t="s">
        <v>64</v>
      </c>
      <c r="J6" s="179" t="s">
        <v>65</v>
      </c>
      <c r="K6" s="245"/>
      <c r="L6" s="245"/>
      <c r="M6" s="242"/>
      <c r="N6" s="242"/>
      <c r="O6" s="242"/>
      <c r="P6" s="245"/>
      <c r="Q6" s="245"/>
      <c r="R6" s="245"/>
      <c r="S6" s="63"/>
      <c r="T6" s="231"/>
      <c r="AE6" s="140"/>
      <c r="AF6" s="140"/>
      <c r="AH6" s="140"/>
      <c r="AL6" s="195"/>
      <c r="AM6" s="195"/>
      <c r="AN6" s="195"/>
    </row>
    <row r="7" spans="1:43" s="5" customFormat="1" ht="42.75" customHeight="1" x14ac:dyDescent="0.3">
      <c r="B7" s="249"/>
      <c r="C7" s="249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31"/>
      <c r="U7" s="232" t="s">
        <v>18</v>
      </c>
      <c r="V7" s="233"/>
      <c r="AE7" s="139"/>
      <c r="AF7" s="139"/>
      <c r="AH7" s="139" t="s">
        <v>59</v>
      </c>
      <c r="AL7" s="234" t="s">
        <v>60</v>
      </c>
      <c r="AM7" s="234"/>
      <c r="AN7" s="182"/>
      <c r="AO7" s="159" t="s">
        <v>70</v>
      </c>
      <c r="AP7" s="159"/>
    </row>
    <row r="8" spans="1:43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5" t="e">
        <f>V14/X14</f>
        <v>#REF!</v>
      </c>
      <c r="M9" s="235" t="e">
        <f>D9*L9</f>
        <v>#REF!</v>
      </c>
      <c r="N9" s="237" t="e">
        <f>R22/R23</f>
        <v>#REF!</v>
      </c>
      <c r="O9" s="23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>
        <v>21888750</v>
      </c>
      <c r="AP9" s="198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36"/>
      <c r="M10" s="236"/>
      <c r="N10" s="238"/>
      <c r="O10" s="236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227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36"/>
      <c r="M11" s="236"/>
      <c r="N11" s="238"/>
      <c r="O11" s="23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227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36"/>
      <c r="M12" s="236"/>
      <c r="N12" s="238"/>
      <c r="O12" s="236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227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36"/>
      <c r="M13" s="236"/>
      <c r="N13" s="238"/>
      <c r="O13" s="23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227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36"/>
      <c r="M14" s="236"/>
      <c r="N14" s="238"/>
      <c r="O14" s="236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227"/>
    </row>
    <row r="15" spans="1:43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9">
        <v>1</v>
      </c>
      <c r="J15" s="174">
        <v>4.1514499999999996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38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4"/>
        <v>#REF!</v>
      </c>
    </row>
    <row r="16" spans="1:43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7">
        <v>1.1734</v>
      </c>
      <c r="J16" s="167">
        <v>4.2266500000000002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38"/>
      <c r="O16" s="171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197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28" t="e">
        <f>V20/X20</f>
        <v>#REF!</v>
      </c>
      <c r="M17" s="228" t="e">
        <f>ROUND(D18*L17,2)</f>
        <v>#REF!</v>
      </c>
      <c r="N17" s="238"/>
      <c r="O17" s="22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29"/>
      <c r="M18" s="229"/>
      <c r="N18" s="238"/>
      <c r="O18" s="229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3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29"/>
      <c r="M19" s="229"/>
      <c r="N19" s="238"/>
      <c r="O19" s="229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3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30"/>
      <c r="M20" s="230"/>
      <c r="N20" s="239"/>
      <c r="O20" s="230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5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46"/>
      <c r="N1" s="246"/>
      <c r="O1" s="246"/>
      <c r="P1" s="246"/>
      <c r="Q1" s="115"/>
    </row>
    <row r="2" spans="1:22" ht="22.5" customHeight="1" x14ac:dyDescent="0.3">
      <c r="M2" s="247"/>
      <c r="N2" s="247"/>
      <c r="O2" s="247"/>
      <c r="P2" s="247"/>
      <c r="Q2" s="116"/>
    </row>
    <row r="3" spans="1:22" ht="48" customHeight="1" x14ac:dyDescent="0.3">
      <c r="C3" s="248" t="s">
        <v>55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"/>
      <c r="P3" s="2" t="s">
        <v>16</v>
      </c>
      <c r="Q3" s="2"/>
    </row>
    <row r="4" spans="1:22" s="3" customFormat="1" ht="43.9" customHeight="1" x14ac:dyDescent="0.3">
      <c r="B4" s="249" t="s">
        <v>7</v>
      </c>
      <c r="C4" s="249" t="s">
        <v>8</v>
      </c>
      <c r="D4" s="273" t="s">
        <v>52</v>
      </c>
      <c r="E4" s="250" t="s">
        <v>44</v>
      </c>
      <c r="F4" s="253" t="s">
        <v>10</v>
      </c>
      <c r="G4" s="254"/>
      <c r="H4" s="254"/>
      <c r="I4" s="254"/>
      <c r="J4" s="254"/>
      <c r="K4" s="259" t="s">
        <v>38</v>
      </c>
      <c r="L4" s="259" t="s">
        <v>42</v>
      </c>
      <c r="M4" s="259" t="s">
        <v>28</v>
      </c>
      <c r="N4" s="260" t="s">
        <v>53</v>
      </c>
      <c r="O4" s="260" t="s">
        <v>29</v>
      </c>
      <c r="P4" s="243" t="s">
        <v>17</v>
      </c>
      <c r="Q4" s="63"/>
    </row>
    <row r="5" spans="1:22" s="4" customFormat="1" ht="144.75" customHeight="1" x14ac:dyDescent="0.3">
      <c r="B5" s="249"/>
      <c r="C5" s="249"/>
      <c r="D5" s="273"/>
      <c r="E5" s="251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59"/>
      <c r="L5" s="259"/>
      <c r="M5" s="259"/>
      <c r="N5" s="260"/>
      <c r="O5" s="260"/>
      <c r="P5" s="245"/>
      <c r="Q5" s="63"/>
    </row>
    <row r="6" spans="1:22" s="5" customFormat="1" ht="42.75" customHeight="1" x14ac:dyDescent="0.3">
      <c r="B6" s="249"/>
      <c r="C6" s="249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32" t="s">
        <v>18</v>
      </c>
      <c r="S6" s="233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56" t="e">
        <f>S15/U15</f>
        <v>#REF!</v>
      </c>
      <c r="K8" s="261" t="e">
        <f>ROUND(D8*J8,2)</f>
        <v>#REF!</v>
      </c>
      <c r="L8" s="264" t="e">
        <f>P20/P21</f>
        <v>#REF!</v>
      </c>
      <c r="M8" s="267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57"/>
      <c r="K9" s="262"/>
      <c r="L9" s="265"/>
      <c r="M9" s="268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57"/>
      <c r="K10" s="262"/>
      <c r="L10" s="265"/>
      <c r="M10" s="268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57"/>
      <c r="K11" s="262"/>
      <c r="L11" s="265"/>
      <c r="M11" s="268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57"/>
      <c r="K12" s="262"/>
      <c r="L12" s="265"/>
      <c r="M12" s="268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57"/>
      <c r="K13" s="262"/>
      <c r="L13" s="265"/>
      <c r="M13" s="268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57"/>
      <c r="K14" s="262"/>
      <c r="L14" s="265"/>
      <c r="M14" s="268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58"/>
      <c r="K15" s="263"/>
      <c r="L15" s="265"/>
      <c r="M15" s="269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56" t="e">
        <f>S19/U19</f>
        <v>#REF!</v>
      </c>
      <c r="K16" s="261" t="e">
        <f>ROUND(D16*J16,2)</f>
        <v>#REF!</v>
      </c>
      <c r="L16" s="265"/>
      <c r="M16" s="270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57"/>
      <c r="K17" s="262"/>
      <c r="L17" s="265"/>
      <c r="M17" s="271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57"/>
      <c r="K18" s="262"/>
      <c r="L18" s="265"/>
      <c r="M18" s="271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58"/>
      <c r="K19" s="263"/>
      <c r="L19" s="266"/>
      <c r="M19" s="272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37"/>
  <sheetViews>
    <sheetView tabSelected="1" view="pageBreakPreview" zoomScale="60" zoomScaleNormal="53" workbookViewId="0">
      <pane xSplit="3" ySplit="12" topLeftCell="D13" activePane="bottomRight" state="frozen"/>
      <selection activeCell="C1" sqref="C1"/>
      <selection pane="topRight" activeCell="D1" sqref="D1"/>
      <selection pane="bottomLeft" activeCell="C8" sqref="C8"/>
      <selection pane="bottomRight" activeCell="C6" sqref="C6:P6"/>
    </sheetView>
  </sheetViews>
  <sheetFormatPr defaultColWidth="9.140625" defaultRowHeight="18.75" x14ac:dyDescent="0.3"/>
  <cols>
    <col min="1" max="1" width="13.85546875" style="1" hidden="1" customWidth="1"/>
    <col min="2" max="2" width="6.5703125" style="1" customWidth="1"/>
    <col min="3" max="3" width="37" style="1" customWidth="1"/>
    <col min="4" max="4" width="20.85546875" style="1" customWidth="1"/>
    <col min="5" max="5" width="21.28515625" style="1" customWidth="1"/>
    <col min="6" max="6" width="19.7109375" style="1" customWidth="1"/>
    <col min="7" max="7" width="18.28515625" style="1" customWidth="1"/>
    <col min="8" max="8" width="18.140625" style="1" customWidth="1"/>
    <col min="9" max="10" width="17.7109375" style="1" customWidth="1"/>
    <col min="11" max="11" width="18.5703125" style="1" customWidth="1"/>
    <col min="12" max="12" width="22.5703125" style="1" customWidth="1"/>
    <col min="13" max="13" width="19.85546875" style="1" customWidth="1"/>
    <col min="14" max="14" width="19.7109375" style="1" customWidth="1"/>
    <col min="15" max="15" width="18" style="1" customWidth="1"/>
    <col min="16" max="16" width="28.42578125" style="1" customWidth="1"/>
    <col min="17" max="17" width="19.28515625" style="1" customWidth="1"/>
    <col min="18" max="18" width="15" style="1" customWidth="1"/>
    <col min="19" max="19" width="15" style="1" bestFit="1" customWidth="1"/>
    <col min="20" max="20" width="20.85546875" style="1" customWidth="1"/>
    <col min="21" max="21" width="18.42578125" style="1" customWidth="1"/>
    <col min="22" max="16384" width="9.140625" style="1"/>
  </cols>
  <sheetData>
    <row r="1" spans="2:21" ht="24" customHeight="1" x14ac:dyDescent="0.3">
      <c r="N1" s="279" t="s">
        <v>94</v>
      </c>
      <c r="O1" s="279"/>
      <c r="P1" s="279"/>
    </row>
    <row r="2" spans="2:21" ht="24" customHeight="1" x14ac:dyDescent="0.3">
      <c r="N2" s="279" t="s">
        <v>95</v>
      </c>
      <c r="O2" s="279"/>
      <c r="P2" s="279"/>
    </row>
    <row r="3" spans="2:21" ht="24" customHeight="1" x14ac:dyDescent="0.3">
      <c r="N3" s="215"/>
      <c r="O3" s="279" t="s">
        <v>96</v>
      </c>
      <c r="P3" s="279"/>
    </row>
    <row r="4" spans="2:21" ht="20.25" customHeight="1" x14ac:dyDescent="0.3">
      <c r="N4" s="295"/>
      <c r="O4" s="295"/>
      <c r="P4" s="295"/>
    </row>
    <row r="5" spans="2:21" ht="20.25" customHeight="1" x14ac:dyDescent="0.3">
      <c r="N5" s="216"/>
      <c r="O5" s="216"/>
      <c r="P5" s="216"/>
    </row>
    <row r="6" spans="2:21" ht="47.25" customHeight="1" x14ac:dyDescent="0.3">
      <c r="C6" s="283" t="s">
        <v>91</v>
      </c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</row>
    <row r="7" spans="2:21" ht="22.5" customHeight="1" x14ac:dyDescent="0.3">
      <c r="C7" s="291" t="s">
        <v>93</v>
      </c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</row>
    <row r="8" spans="2:21" ht="25.5" customHeight="1" x14ac:dyDescent="0.3">
      <c r="C8" s="287" t="s">
        <v>90</v>
      </c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</row>
    <row r="9" spans="2:21" s="3" customFormat="1" ht="43.9" customHeight="1" x14ac:dyDescent="0.3">
      <c r="B9" s="249" t="s">
        <v>7</v>
      </c>
      <c r="C9" s="249" t="s">
        <v>8</v>
      </c>
      <c r="D9" s="276" t="s">
        <v>81</v>
      </c>
      <c r="E9" s="250" t="s">
        <v>97</v>
      </c>
      <c r="F9" s="253" t="s">
        <v>10</v>
      </c>
      <c r="G9" s="254"/>
      <c r="H9" s="254"/>
      <c r="I9" s="288" t="s">
        <v>82</v>
      </c>
      <c r="J9" s="240" t="s">
        <v>42</v>
      </c>
      <c r="K9" s="288" t="s">
        <v>83</v>
      </c>
      <c r="L9" s="292" t="s">
        <v>92</v>
      </c>
      <c r="M9" s="284" t="s">
        <v>75</v>
      </c>
      <c r="N9" s="285"/>
      <c r="O9" s="286"/>
      <c r="P9" s="243" t="s">
        <v>84</v>
      </c>
    </row>
    <row r="10" spans="2:21" s="4" customFormat="1" ht="69" customHeight="1" x14ac:dyDescent="0.3">
      <c r="B10" s="249"/>
      <c r="C10" s="249"/>
      <c r="D10" s="277"/>
      <c r="E10" s="251"/>
      <c r="F10" s="240" t="s">
        <v>11</v>
      </c>
      <c r="G10" s="240" t="s">
        <v>85</v>
      </c>
      <c r="H10" s="240" t="s">
        <v>86</v>
      </c>
      <c r="I10" s="289"/>
      <c r="J10" s="241"/>
      <c r="K10" s="289"/>
      <c r="L10" s="293"/>
      <c r="M10" s="274" t="s">
        <v>69</v>
      </c>
      <c r="N10" s="274" t="s">
        <v>76</v>
      </c>
      <c r="O10" s="274" t="s">
        <v>77</v>
      </c>
      <c r="P10" s="244"/>
    </row>
    <row r="11" spans="2:21" s="4" customFormat="1" ht="249.75" customHeight="1" x14ac:dyDescent="0.3">
      <c r="B11" s="249"/>
      <c r="C11" s="249"/>
      <c r="D11" s="278"/>
      <c r="E11" s="252"/>
      <c r="F11" s="242"/>
      <c r="G11" s="242"/>
      <c r="H11" s="242"/>
      <c r="I11" s="290"/>
      <c r="J11" s="242"/>
      <c r="K11" s="290"/>
      <c r="L11" s="294"/>
      <c r="M11" s="275"/>
      <c r="N11" s="275"/>
      <c r="O11" s="275"/>
      <c r="P11" s="245"/>
    </row>
    <row r="12" spans="2:21" s="5" customFormat="1" ht="42.75" customHeight="1" x14ac:dyDescent="0.3">
      <c r="B12" s="249"/>
      <c r="C12" s="249"/>
      <c r="D12" s="211" t="s">
        <v>31</v>
      </c>
      <c r="E12" s="212" t="s">
        <v>32</v>
      </c>
      <c r="F12" s="214" t="s">
        <v>89</v>
      </c>
      <c r="G12" s="218" t="s">
        <v>87</v>
      </c>
      <c r="H12" s="218" t="s">
        <v>88</v>
      </c>
      <c r="I12" s="7" t="s">
        <v>40</v>
      </c>
      <c r="J12" s="7" t="s">
        <v>41</v>
      </c>
      <c r="K12" s="7" t="s">
        <v>51</v>
      </c>
      <c r="L12" s="7" t="s">
        <v>54</v>
      </c>
      <c r="M12" s="202" t="s">
        <v>78</v>
      </c>
      <c r="N12" s="202" t="s">
        <v>79</v>
      </c>
      <c r="O12" s="202" t="s">
        <v>80</v>
      </c>
      <c r="P12" s="7" t="s">
        <v>30</v>
      </c>
      <c r="Q12" s="168"/>
      <c r="R12" s="159"/>
      <c r="S12" s="159"/>
    </row>
    <row r="13" spans="2:21" s="5" customFormat="1" ht="26.25" customHeight="1" x14ac:dyDescent="0.3">
      <c r="B13" s="210">
        <v>1</v>
      </c>
      <c r="C13" s="210">
        <v>2</v>
      </c>
      <c r="D13" s="212">
        <v>3</v>
      </c>
      <c r="E13" s="212">
        <v>4</v>
      </c>
      <c r="F13" s="213">
        <v>5</v>
      </c>
      <c r="G13" s="6">
        <v>6</v>
      </c>
      <c r="H13" s="6">
        <v>7</v>
      </c>
      <c r="I13" s="6">
        <v>8</v>
      </c>
      <c r="J13" s="6">
        <v>9</v>
      </c>
      <c r="K13" s="6">
        <v>10</v>
      </c>
      <c r="L13" s="6">
        <v>11</v>
      </c>
      <c r="M13" s="203">
        <v>12</v>
      </c>
      <c r="N13" s="203">
        <v>13</v>
      </c>
      <c r="O13" s="203">
        <v>14</v>
      </c>
      <c r="P13" s="6">
        <v>15</v>
      </c>
    </row>
    <row r="14" spans="2:21" ht="43.9" customHeight="1" x14ac:dyDescent="0.3">
      <c r="B14" s="20">
        <v>1</v>
      </c>
      <c r="C14" s="9" t="s">
        <v>1</v>
      </c>
      <c r="D14" s="205">
        <v>1820.54</v>
      </c>
      <c r="E14" s="206">
        <v>8681</v>
      </c>
      <c r="F14" s="207">
        <v>1.196</v>
      </c>
      <c r="G14" s="138">
        <v>0.8629</v>
      </c>
      <c r="H14" s="207">
        <v>1.113</v>
      </c>
      <c r="I14" s="217">
        <v>2091.1640000000002</v>
      </c>
      <c r="J14" s="280">
        <v>1.3564639999999999</v>
      </c>
      <c r="K14" s="217">
        <v>1541.6289999999999</v>
      </c>
      <c r="L14" s="208">
        <v>13382880.68</v>
      </c>
      <c r="M14" s="208">
        <v>6217587.9400000004</v>
      </c>
      <c r="N14" s="208">
        <v>5537542.6900000004</v>
      </c>
      <c r="O14" s="208">
        <v>1627750.05</v>
      </c>
      <c r="P14" s="209">
        <v>160425192.28</v>
      </c>
      <c r="Q14" s="160"/>
      <c r="R14" s="42"/>
      <c r="T14" s="42"/>
      <c r="U14" s="10"/>
    </row>
    <row r="15" spans="2:21" ht="43.9" customHeight="1" x14ac:dyDescent="0.3">
      <c r="B15" s="20">
        <v>2</v>
      </c>
      <c r="C15" s="9" t="s">
        <v>50</v>
      </c>
      <c r="D15" s="205">
        <v>1820.54</v>
      </c>
      <c r="E15" s="206">
        <v>7032</v>
      </c>
      <c r="F15" s="207">
        <v>1.2330000000000001</v>
      </c>
      <c r="G15" s="138">
        <v>0.8629</v>
      </c>
      <c r="H15" s="207">
        <v>1.113</v>
      </c>
      <c r="I15" s="217">
        <v>2155.857</v>
      </c>
      <c r="J15" s="281"/>
      <c r="K15" s="217">
        <v>1589.3209999999999</v>
      </c>
      <c r="L15" s="208">
        <v>11176108.48</v>
      </c>
      <c r="M15" s="208">
        <v>4721278.18</v>
      </c>
      <c r="N15" s="208">
        <v>5553251.6699999999</v>
      </c>
      <c r="O15" s="208">
        <v>901578.63</v>
      </c>
      <c r="P15" s="209">
        <v>134360242.74000001</v>
      </c>
      <c r="Q15" s="160"/>
      <c r="R15" s="42"/>
      <c r="T15" s="42"/>
      <c r="U15" s="10"/>
    </row>
    <row r="16" spans="2:21" ht="43.9" customHeight="1" x14ac:dyDescent="0.3">
      <c r="B16" s="20">
        <v>3</v>
      </c>
      <c r="C16" s="9" t="s">
        <v>4</v>
      </c>
      <c r="D16" s="205">
        <v>1820.54</v>
      </c>
      <c r="E16" s="206">
        <v>2560</v>
      </c>
      <c r="F16" s="207">
        <v>1.2490000000000001</v>
      </c>
      <c r="G16" s="138">
        <v>1.2479</v>
      </c>
      <c r="H16" s="207">
        <v>1.113</v>
      </c>
      <c r="I16" s="217">
        <v>3158.1930000000002</v>
      </c>
      <c r="J16" s="281"/>
      <c r="K16" s="217">
        <v>2328.2539999999999</v>
      </c>
      <c r="L16" s="208">
        <v>5960331.1500000004</v>
      </c>
      <c r="M16" s="208">
        <v>2508990.34</v>
      </c>
      <c r="N16" s="208">
        <v>2555250.83</v>
      </c>
      <c r="O16" s="208">
        <v>896089.98</v>
      </c>
      <c r="P16" s="209">
        <v>71518149.140000001</v>
      </c>
      <c r="Q16" s="160"/>
      <c r="R16" s="42"/>
      <c r="T16" s="42"/>
      <c r="U16" s="10"/>
    </row>
    <row r="17" spans="2:21" ht="43.9" customHeight="1" x14ac:dyDescent="0.3">
      <c r="B17" s="20">
        <v>4</v>
      </c>
      <c r="C17" s="9" t="s">
        <v>3</v>
      </c>
      <c r="D17" s="205">
        <v>1820.54</v>
      </c>
      <c r="E17" s="206">
        <v>8396</v>
      </c>
      <c r="F17" s="207">
        <v>1.2290000000000001</v>
      </c>
      <c r="G17" s="138">
        <v>1.2479</v>
      </c>
      <c r="H17" s="207">
        <v>1.113</v>
      </c>
      <c r="I17" s="217">
        <v>3107.6219999999998</v>
      </c>
      <c r="J17" s="281"/>
      <c r="K17" s="217">
        <v>2290.9720000000002</v>
      </c>
      <c r="L17" s="208">
        <v>19235004.780000001</v>
      </c>
      <c r="M17" s="208">
        <v>9427195.8599999994</v>
      </c>
      <c r="N17" s="208">
        <v>7568665.1399999997</v>
      </c>
      <c r="O17" s="208">
        <v>2239143.7799999998</v>
      </c>
      <c r="P17" s="209">
        <v>230689080.62</v>
      </c>
      <c r="Q17" s="160"/>
      <c r="R17" s="42"/>
      <c r="T17" s="42"/>
      <c r="U17" s="10"/>
    </row>
    <row r="18" spans="2:21" ht="43.9" customHeight="1" x14ac:dyDescent="0.3">
      <c r="B18" s="20">
        <v>5</v>
      </c>
      <c r="C18" s="204" t="s">
        <v>5</v>
      </c>
      <c r="D18" s="205">
        <v>1820.54</v>
      </c>
      <c r="E18" s="206">
        <v>3857</v>
      </c>
      <c r="F18" s="207">
        <v>1.2270000000000001</v>
      </c>
      <c r="G18" s="138">
        <v>0.96440000000000003</v>
      </c>
      <c r="H18" s="207">
        <v>1.113</v>
      </c>
      <c r="I18" s="217">
        <v>2397.7190000000001</v>
      </c>
      <c r="J18" s="281"/>
      <c r="K18" s="217">
        <v>1767.624</v>
      </c>
      <c r="L18" s="208">
        <v>6817726.96</v>
      </c>
      <c r="M18" s="208">
        <v>3042005.08</v>
      </c>
      <c r="N18" s="208">
        <v>3165684.43</v>
      </c>
      <c r="O18" s="208">
        <v>610037.44999999995</v>
      </c>
      <c r="P18" s="209">
        <v>81800415.980000004</v>
      </c>
      <c r="Q18" s="160"/>
      <c r="R18" s="42"/>
      <c r="T18" s="42"/>
      <c r="U18" s="10"/>
    </row>
    <row r="19" spans="2:21" ht="43.9" customHeight="1" x14ac:dyDescent="0.3">
      <c r="B19" s="20">
        <v>6</v>
      </c>
      <c r="C19" s="9" t="s">
        <v>6</v>
      </c>
      <c r="D19" s="205">
        <v>1820.54</v>
      </c>
      <c r="E19" s="206">
        <v>5045</v>
      </c>
      <c r="F19" s="207">
        <v>1.196</v>
      </c>
      <c r="G19" s="138">
        <v>0.96440000000000003</v>
      </c>
      <c r="H19" s="207">
        <v>1.113</v>
      </c>
      <c r="I19" s="217">
        <v>2337.1410000000001</v>
      </c>
      <c r="J19" s="281"/>
      <c r="K19" s="217">
        <v>1722.9659999999999</v>
      </c>
      <c r="L19" s="208">
        <v>8692360.9600000009</v>
      </c>
      <c r="M19" s="208">
        <v>4046537.72</v>
      </c>
      <c r="N19" s="208">
        <v>4005954.89</v>
      </c>
      <c r="O19" s="208">
        <v>639868.35</v>
      </c>
      <c r="P19" s="209">
        <v>104370642.86</v>
      </c>
      <c r="Q19" s="160"/>
      <c r="R19" s="42"/>
      <c r="T19" s="42"/>
      <c r="U19" s="10"/>
    </row>
    <row r="20" spans="2:21" ht="43.9" customHeight="1" x14ac:dyDescent="0.3">
      <c r="B20" s="20">
        <v>7</v>
      </c>
      <c r="C20" s="204" t="s">
        <v>12</v>
      </c>
      <c r="D20" s="205">
        <v>1820.54</v>
      </c>
      <c r="E20" s="206">
        <v>7513</v>
      </c>
      <c r="F20" s="207">
        <v>1.2170000000000001</v>
      </c>
      <c r="G20" s="138">
        <v>0.96440000000000003</v>
      </c>
      <c r="H20" s="207">
        <v>1.113</v>
      </c>
      <c r="I20" s="217">
        <v>2378.1770000000001</v>
      </c>
      <c r="J20" s="282"/>
      <c r="K20" s="217">
        <v>1753.2180000000001</v>
      </c>
      <c r="L20" s="208">
        <v>13171928.66</v>
      </c>
      <c r="M20" s="208">
        <v>6617884.0499999998</v>
      </c>
      <c r="N20" s="208">
        <v>5843542.8499999996</v>
      </c>
      <c r="O20" s="208">
        <v>710501.76</v>
      </c>
      <c r="P20" s="209">
        <v>158072376.41999999</v>
      </c>
      <c r="Q20" s="160"/>
      <c r="R20" s="42"/>
      <c r="T20" s="42"/>
      <c r="U20" s="10"/>
    </row>
    <row r="21" spans="2:21" ht="43.9" customHeight="1" x14ac:dyDescent="0.3">
      <c r="Q21" s="160"/>
      <c r="R21" s="42"/>
      <c r="T21" s="42"/>
      <c r="U21" s="10"/>
    </row>
    <row r="22" spans="2:21" ht="19.5" customHeight="1" x14ac:dyDescent="0.3">
      <c r="G22" s="21"/>
    </row>
    <row r="23" spans="2:21" ht="19.5" customHeight="1" x14ac:dyDescent="0.3">
      <c r="G23" s="21"/>
    </row>
    <row r="24" spans="2:21" ht="19.5" customHeight="1" x14ac:dyDescent="0.3">
      <c r="G24" s="21"/>
    </row>
    <row r="25" spans="2:21" ht="19.5" customHeight="1" x14ac:dyDescent="0.3">
      <c r="G25" s="21"/>
    </row>
    <row r="26" spans="2:21" ht="19.5" customHeight="1" x14ac:dyDescent="0.3">
      <c r="G26" s="21"/>
    </row>
    <row r="27" spans="2:21" ht="19.5" customHeight="1" x14ac:dyDescent="0.3"/>
    <row r="37" spans="7:16" x14ac:dyDescent="0.3">
      <c r="G37" s="134"/>
      <c r="H37" s="144"/>
      <c r="L37" s="103"/>
      <c r="M37" s="103"/>
      <c r="N37" s="103"/>
      <c r="O37" s="103"/>
      <c r="P37" s="18"/>
    </row>
  </sheetData>
  <autoFilter ref="A13:P21"/>
  <mergeCells count="25">
    <mergeCell ref="O3:P3"/>
    <mergeCell ref="N1:P1"/>
    <mergeCell ref="N2:P2"/>
    <mergeCell ref="J14:J20"/>
    <mergeCell ref="C6:P6"/>
    <mergeCell ref="M9:O9"/>
    <mergeCell ref="M10:M11"/>
    <mergeCell ref="C8:P8"/>
    <mergeCell ref="I9:I11"/>
    <mergeCell ref="C7:P7"/>
    <mergeCell ref="J9:J11"/>
    <mergeCell ref="L9:L11"/>
    <mergeCell ref="P9:P11"/>
    <mergeCell ref="O10:O11"/>
    <mergeCell ref="K9:K11"/>
    <mergeCell ref="N4:P4"/>
    <mergeCell ref="N10:N11"/>
    <mergeCell ref="B9:B12"/>
    <mergeCell ref="C9:C12"/>
    <mergeCell ref="F9:H9"/>
    <mergeCell ref="E9:E11"/>
    <mergeCell ref="F10:F11"/>
    <mergeCell ref="H10:H11"/>
    <mergeCell ref="D9:D11"/>
    <mergeCell ref="G10:G11"/>
  </mergeCells>
  <pageMargins left="0.74803149606299213" right="0.15748031496062992" top="0.78740157480314965" bottom="0.59055118110236227" header="0.15748031496062992" footer="0.15748031496062992"/>
  <pageSetup paperSize="9"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22" ht="37.5" customHeight="1" x14ac:dyDescent="0.3">
      <c r="C3" s="248"/>
      <c r="D3" s="248"/>
      <c r="E3" s="248"/>
      <c r="F3" s="248"/>
      <c r="G3" s="248"/>
      <c r="H3" s="248"/>
      <c r="I3" s="248"/>
      <c r="J3" s="122"/>
      <c r="K3" s="122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296" t="e">
        <f>K10/L10</f>
        <v>#REF!</v>
      </c>
      <c r="I8" s="296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297"/>
      <c r="I9" s="297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298"/>
      <c r="I10" s="298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299" t="e">
        <f>K12/L12</f>
        <v>#REF!</v>
      </c>
      <c r="I11" s="299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299"/>
      <c r="I12" s="299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299" t="e">
        <f>K16/L16</f>
        <v>#REF!</v>
      </c>
      <c r="I13" s="296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299"/>
      <c r="I14" s="297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299"/>
      <c r="I15" s="297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299"/>
      <c r="I16" s="298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296" t="e">
        <f>K19/L19</f>
        <v>#REF!</v>
      </c>
      <c r="I17" s="296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297"/>
      <c r="I18" s="297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298"/>
      <c r="I19" s="297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57</v>
      </c>
      <c r="D1" s="300"/>
      <c r="E1" s="300"/>
      <c r="F1" s="300"/>
      <c r="G1" s="300"/>
      <c r="H1" s="300"/>
      <c r="I1" s="300"/>
      <c r="J1" s="45"/>
      <c r="K1" s="58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46"/>
      <c r="K2" s="59"/>
    </row>
    <row r="3" spans="2:22" ht="37.5" customHeight="1" x14ac:dyDescent="0.3">
      <c r="C3" s="248"/>
      <c r="D3" s="248"/>
      <c r="E3" s="248"/>
      <c r="F3" s="248"/>
      <c r="G3" s="248"/>
      <c r="H3" s="248"/>
      <c r="I3" s="248"/>
      <c r="J3" s="51"/>
      <c r="K3" s="51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296" t="e">
        <f>ROUND(K10/L10,2)</f>
        <v>#REF!</v>
      </c>
      <c r="I8" s="296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297"/>
      <c r="I9" s="297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298"/>
      <c r="I10" s="298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296" t="e">
        <f>ROUND(K11/L11,2)</f>
        <v>#REF!</v>
      </c>
      <c r="I11" s="296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298"/>
      <c r="I12" s="298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296" t="e">
        <f>ROUND(K14/L14,2)</f>
        <v>#REF!</v>
      </c>
      <c r="I13" s="296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297"/>
      <c r="I14" s="297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298"/>
      <c r="I15" s="298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296" t="e">
        <f>ROUND(K19/L19,2)</f>
        <v>#REF!</v>
      </c>
      <c r="I16" s="296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297"/>
      <c r="I17" s="297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297"/>
      <c r="I18" s="297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298"/>
      <c r="I19" s="298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22" ht="37.5" customHeight="1" x14ac:dyDescent="0.3">
      <c r="C3" s="248"/>
      <c r="D3" s="248"/>
      <c r="E3" s="248"/>
      <c r="F3" s="248"/>
      <c r="G3" s="248"/>
      <c r="H3" s="248"/>
      <c r="I3" s="248"/>
      <c r="J3" s="122"/>
      <c r="K3" s="122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04" t="e">
        <f>K15/L15</f>
        <v>#REF!</v>
      </c>
      <c r="I8" s="296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05"/>
      <c r="I9" s="297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05"/>
      <c r="I10" s="29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05"/>
      <c r="I11" s="29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05"/>
      <c r="I12" s="297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05"/>
      <c r="I13" s="297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05"/>
      <c r="I14" s="297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06"/>
      <c r="I15" s="298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296" t="e">
        <f>K19/L19</f>
        <v>#REF!</v>
      </c>
      <c r="I16" s="296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297"/>
      <c r="I17" s="297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297"/>
      <c r="I18" s="297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298"/>
      <c r="I19" s="298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2020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2020'!Заголовки_для_печати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2020'!Область_печати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2020-01-13T01:17:55Z</cp:lastPrinted>
  <dcterms:created xsi:type="dcterms:W3CDTF">2015-02-06T05:02:21Z</dcterms:created>
  <dcterms:modified xsi:type="dcterms:W3CDTF">2020-03-27T07:10:02Z</dcterms:modified>
</cp:coreProperties>
</file>