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8 от 28.12.2024 года\Доп.соглашение № 8 от 28.12.2024 года\"/>
    </mc:Choice>
  </mc:AlternateContent>
  <bookViews>
    <workbookView xWindow="14505" yWindow="405" windowWidth="14310" windowHeight="11625" tabRatio="829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 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 АМП_без Акуш и Стомат'!$A$13:$J$16</definedName>
    <definedName name="_xlnm._FilterDatabase" localSheetId="6" hidden="1">'2. АМП_Акушерств'!$A$13:$J$16</definedName>
    <definedName name="_xlnm._FilterDatabase" localSheetId="7" hidden="1">'3. АМП_Стоматология'!$A$13:$J$15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 АМП_без Акуш и Стомат'!$9:$12</definedName>
    <definedName name="_xlnm.Print_Titles" localSheetId="6">'2. АМП_Акушерств'!$9:$12</definedName>
    <definedName name="_xlnm.Print_Titles" localSheetId="7">'3. АМП_Стоматология'!$9:$12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 АМП_без Акуш и Стомат'!$B$1:$J$16</definedName>
    <definedName name="_xlnm.Print_Area" localSheetId="6">'2. АМП_Акушерств'!$B$1:$J$16</definedName>
    <definedName name="_xlnm.Print_Area" localSheetId="7">'3. АМП_Стоматология'!$B$1:$J$15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J14" i="28" l="1"/>
  <c r="J15" i="28"/>
  <c r="J16" i="28"/>
  <c r="H1" i="35" l="1"/>
  <c r="E9" i="35" l="1"/>
  <c r="E9" i="38"/>
  <c r="H1" i="38"/>
  <c r="H2" i="35" l="1"/>
  <c r="H2" i="38"/>
  <c r="H3" i="38" l="1"/>
  <c r="H3" i="35"/>
  <c r="J15" i="38" l="1"/>
  <c r="J14" i="38"/>
  <c r="J16" i="35" l="1"/>
  <c r="J15" i="35"/>
  <c r="J14" i="35"/>
  <c r="C7" i="38" l="1"/>
  <c r="C7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<sst xmlns="http://schemas.openxmlformats.org/spreadsheetml/2006/main" count="391" uniqueCount="110">
  <si>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</si>
  <si>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</si>
  <si>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</si>
  <si>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</si>
  <si>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</si>
  <si>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</si>
  <si>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</si>
  <si>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</si>
  <si>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</si>
  <si>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</si>
  <si>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</si>
  <si>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</si>
  <si>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</si>
  <si>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</si>
  <si>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</si>
  <si>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</si>
  <si>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</si>
  <si>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</si>
  <si>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</si>
  <si>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</si>
  <si>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</si>
  <si>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</si>
  <si>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</si>
  <si>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</si>
  <si>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</si>
  <si>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</si>
  <si>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</si>
  <si>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</si>
  <si>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</si>
  <si>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</si>
  <si>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</si>
  <si>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</si>
  <si>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</si>
  <si>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</si>
  <si>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</si>
  <si>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</si>
  <si>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</si>
  <si>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</si>
  <si>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</si>
  <si>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</si>
  <si>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</si>
  <si>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</si>
  <si>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</si>
  <si>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</si>
  <si>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</si>
  <si>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</si>
  <si>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</si>
  <si>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</si>
  <si>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</si>
  <si>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</si>
  <si>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</si>
  <si>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</si>
  <si>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</si>
  <si>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</si>
  <si>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</si>
  <si>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</si>
  <si>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</si>
  <si>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</si>
  <si>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</si>
  <si>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</si>
  <si>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</si>
  <si>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</si>
  <si>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</si>
  <si>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</si>
  <si>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</si>
  <si>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</si>
  <si>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</si>
  <si>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</si>
  <si>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</si>
  <si>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</si>
  <si>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</si>
  <si>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</si>
  <si>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</si>
  <si>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</si>
  <si>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</si>
  <si>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</si>
  <si>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</si>
  <si>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</si>
  <si>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</si>
  <si>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</si>
  <si>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</si>
  <si>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</si>
  <si>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</si>
  <si>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</si>
  <si>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</si>
  <si>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</si>
  <si>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</si>
  <si>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</si>
  <si>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</si>
  <si>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</si>
  <si>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</si>
  <si>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</si>
  <si>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</si>
  <si>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 xml:space="preserve">Коэффициенты </t>
  </si>
  <si>
    <t>ГБУЗ "Магаданский областной центр охраны материнства и детства"</t>
  </si>
  <si>
    <t>Коэффициент половозрастного состава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</si>
  <si>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субъекте Российской Федерации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</si>
  <si>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</si>
  <si>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</si>
  <si>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лиц, на 2024 год     </t>
    </r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</si>
  <si>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лиц,  на 2024 год   </t>
    </r>
  </si>
  <si>
    <r>
      <t>Объём финансового обеспечения медицинских организаций, оказывающих амбулаторную медицинскую помощь 
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лиц, на 2024 год      </t>
    </r>
  </si>
  <si>
    <t>Дифференцированный подушевой норматив финасирования 
АМП (за исключением профилей "Акушерство и гинекология" и "Стоматология") для i группы на месяц                     (рублей)</t>
  </si>
  <si>
    <t>к Дополнительному соглашению № 8</t>
  </si>
  <si>
    <t>от "28" декабря 2024 года</t>
  </si>
  <si>
    <t>(вступает в действие с 01 декабря 2024 года)</t>
  </si>
  <si>
    <t>Среднемесячная численность прикрепленных к медицинской организации лиц за ноябрь 2024 года (чел.)</t>
  </si>
  <si>
    <t>Дифференцированный подушевой норматив финасирования 
АМП  для i группы по профилю "Стоматология"                      (рублей)</t>
  </si>
  <si>
    <t>Дифференцированный подушевой норматив финасирования 
АМП  для i группы по профилю "Акушерсвто и гинекология" на месяц                      (рублей)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</si>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</sst>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0"/>
  </numFmts>
  <fonts count="5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12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50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0" fontId="44" fillId="2" borderId="0" xfId="1" applyFont="1" applyFill="1" applyBorder="1" applyAlignment="1">
      <alignment wrapText="1"/>
    </xf>
    <xf numFmtId="177" fontId="31" fillId="2" borderId="1" xfId="44" applyNumberFormat="1" applyFont="1" applyFill="1" applyBorder="1" applyAlignment="1">
      <alignment horizontal="right" vertical="center" wrapText="1"/>
    </xf>
    <xf numFmtId="3" fontId="31" fillId="2" borderId="1" xfId="2" applyNumberFormat="1" applyFont="1" applyFill="1" applyBorder="1" applyAlignment="1">
      <alignment horizontal="right" vertical="center" wrapText="1"/>
    </xf>
    <xf numFmtId="0" fontId="53" fillId="2" borderId="0" xfId="1" applyFont="1" applyFill="1" applyAlignment="1">
      <alignment horizontal="right" wrapText="1"/>
    </xf>
    <xf numFmtId="176" fontId="31" fillId="2" borderId="1" xfId="44" applyNumberFormat="1" applyFont="1" applyFill="1" applyBorder="1" applyAlignment="1">
      <alignment horizontal="right" vertical="center" wrapText="1"/>
    </xf>
    <xf numFmtId="176" fontId="31" fillId="2" borderId="1" xfId="2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31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2" fontId="31" fillId="2" borderId="1" xfId="1" applyNumberFormat="1" applyFont="1" applyFill="1" applyBorder="1" applyAlignment="1">
      <alignment vertical="center" wrapText="1"/>
    </xf>
    <xf numFmtId="4" fontId="13" fillId="2" borderId="1" xfId="2" applyNumberFormat="1" applyFont="1" applyFill="1" applyBorder="1" applyAlignment="1">
      <alignment horizontal="right" vertical="center" wrapText="1"/>
    </xf>
    <xf numFmtId="177" fontId="31" fillId="2" borderId="0" xfId="1" applyNumberFormat="1" applyFont="1" applyFill="1" applyAlignment="1">
      <alignment wrapText="1"/>
    </xf>
    <xf numFmtId="177" fontId="13" fillId="2" borderId="1" xfId="2" applyNumberFormat="1" applyFont="1" applyFill="1" applyBorder="1" applyAlignment="1">
      <alignment horizontal="right" vertical="center" wrapText="1"/>
    </xf>
    <xf numFmtId="0" fontId="12" fillId="2" borderId="0" xfId="57" applyFont="1" applyFill="1" applyBorder="1" applyAlignment="1">
      <alignment horizontal="right" vertical="center" wrapText="1"/>
    </xf>
    <xf numFmtId="0" fontId="53" fillId="2" borderId="0" xfId="1" applyFont="1" applyFill="1" applyAlignment="1">
      <alignment horizontal="right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12" fillId="2" borderId="0" xfId="57" applyFont="1" applyFill="1" applyBorder="1" applyAlignment="1">
      <alignment vertical="center" wrapText="1"/>
    </xf>
    <xf numFmtId="0" fontId="13" fillId="2" borderId="1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center" wrapText="1"/>
    </xf>
    <xf numFmtId="176" fontId="13" fillId="2" borderId="1" xfId="2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31" fillId="2" borderId="1" xfId="1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center" vertical="top" wrapText="1"/>
    </xf>
    <xf numFmtId="0" fontId="52" fillId="2" borderId="0" xfId="1" applyFont="1" applyFill="1" applyAlignment="1">
      <alignment horizontal="right" wrapText="1"/>
    </xf>
    <xf numFmtId="0" fontId="40" fillId="2" borderId="0" xfId="57" applyFont="1" applyFill="1" applyBorder="1" applyAlignment="1">
      <alignment horizontal="center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top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36" t="s">
        <v>0</v>
      </c>
      <c r="B1" s="236"/>
      <c r="C1" s="236"/>
      <c r="D1" s="236"/>
      <c r="E1" s="236"/>
      <c r="F1" s="236"/>
      <c r="G1" s="79"/>
      <c r="H1" s="79"/>
      <c r="I1" s="79"/>
    </row>
    <row r="2" spans="1:12" ht="35.25" customHeight="1" x14ac:dyDescent="0.25">
      <c r="A2" s="237" t="s">
        <v>49</v>
      </c>
      <c r="B2" s="237"/>
      <c r="C2" s="237"/>
      <c r="D2" s="237"/>
      <c r="E2" s="237"/>
      <c r="F2" s="237"/>
      <c r="G2" s="81"/>
      <c r="H2" s="79"/>
      <c r="I2" s="79"/>
    </row>
    <row r="3" spans="1:12" ht="13.5" customHeight="1" x14ac:dyDescent="0.25">
      <c r="A3" s="237"/>
      <c r="B3" s="237"/>
      <c r="C3" s="237"/>
      <c r="D3" s="237"/>
      <c r="E3" s="237"/>
      <c r="F3" s="237"/>
      <c r="G3" s="237"/>
      <c r="H3" s="236"/>
      <c r="I3" s="236"/>
    </row>
    <row r="4" spans="1:12" ht="15.75" customHeight="1" x14ac:dyDescent="0.25">
      <c r="A4" s="238" t="s">
        <v>7</v>
      </c>
      <c r="B4" s="238" t="s">
        <v>8</v>
      </c>
      <c r="C4" s="241" t="s">
        <v>56</v>
      </c>
      <c r="D4" s="241" t="s">
        <v>27</v>
      </c>
      <c r="E4" s="241" t="s">
        <v>43</v>
      </c>
      <c r="F4" s="241" t="s">
        <v>48</v>
      </c>
    </row>
    <row r="5" spans="1:12" x14ac:dyDescent="0.25">
      <c r="A5" s="239"/>
      <c r="B5" s="239"/>
      <c r="C5" s="242"/>
      <c r="D5" s="242"/>
      <c r="E5" s="242"/>
      <c r="F5" s="242"/>
    </row>
    <row r="6" spans="1:12" ht="99.75" customHeight="1" x14ac:dyDescent="0.25">
      <c r="A6" s="240"/>
      <c r="B6" s="240"/>
      <c r="C6" s="243"/>
      <c r="D6" s="243"/>
      <c r="E6" s="243"/>
      <c r="F6" s="243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4" t="s">
        <v>57</v>
      </c>
      <c r="D1" s="304"/>
      <c r="E1" s="304"/>
      <c r="F1" s="304"/>
      <c r="G1" s="304"/>
      <c r="H1" s="304"/>
      <c r="I1" s="304"/>
      <c r="J1" s="45"/>
      <c r="K1" s="58"/>
    </row>
    <row r="2" spans="2:22" ht="22.5" customHeight="1" x14ac:dyDescent="0.3">
      <c r="C2" s="304"/>
      <c r="D2" s="304"/>
      <c r="E2" s="304"/>
      <c r="F2" s="304"/>
      <c r="G2" s="304"/>
      <c r="H2" s="304"/>
      <c r="I2" s="304"/>
      <c r="J2" s="46"/>
      <c r="K2" s="59"/>
    </row>
    <row r="3" spans="2:22" ht="37.5" customHeight="1" x14ac:dyDescent="0.3">
      <c r="C3" s="265"/>
      <c r="D3" s="265"/>
      <c r="E3" s="265"/>
      <c r="F3" s="265"/>
      <c r="G3" s="265"/>
      <c r="H3" s="265"/>
      <c r="I3" s="265"/>
      <c r="J3" s="51"/>
      <c r="K3" s="51"/>
    </row>
    <row r="4" spans="2:22" s="3" customFormat="1" ht="43.9" customHeight="1" x14ac:dyDescent="0.3">
      <c r="B4" s="305" t="s">
        <v>7</v>
      </c>
      <c r="C4" s="305" t="s">
        <v>8</v>
      </c>
      <c r="D4" s="305" t="s">
        <v>9</v>
      </c>
      <c r="E4" s="305" t="s">
        <v>27</v>
      </c>
      <c r="F4" s="305" t="s">
        <v>19</v>
      </c>
      <c r="G4" s="305" t="s">
        <v>21</v>
      </c>
      <c r="H4" s="276" t="s">
        <v>20</v>
      </c>
      <c r="I4" s="276"/>
      <c r="J4" s="52"/>
      <c r="K4" s="52"/>
    </row>
    <row r="5" spans="2:22" s="4" customFormat="1" ht="62.25" customHeight="1" x14ac:dyDescent="0.3">
      <c r="B5" s="306"/>
      <c r="C5" s="306"/>
      <c r="D5" s="306"/>
      <c r="E5" s="306"/>
      <c r="F5" s="306"/>
      <c r="G5" s="306"/>
      <c r="H5" s="276"/>
      <c r="I5" s="276"/>
      <c r="J5" s="52"/>
      <c r="K5" s="52"/>
    </row>
    <row r="6" spans="2:22" s="4" customFormat="1" ht="49.5" customHeight="1" x14ac:dyDescent="0.3">
      <c r="B6" s="307"/>
      <c r="C6" s="307"/>
      <c r="D6" s="307"/>
      <c r="E6" s="307"/>
      <c r="F6" s="307"/>
      <c r="G6" s="307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00" t="e">
        <f>ROUND(K10/L10,2)</f>
        <v>#REF!</v>
      </c>
      <c r="I8" s="300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01"/>
      <c r="I9" s="301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02"/>
      <c r="I10" s="302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00" t="e">
        <f>ROUND(K11/L11,2)</f>
        <v>#REF!</v>
      </c>
      <c r="I11" s="300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02"/>
      <c r="I12" s="302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00" t="e">
        <f>ROUND(K14/L14,2)</f>
        <v>#REF!</v>
      </c>
      <c r="I13" s="300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01"/>
      <c r="I14" s="301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02"/>
      <c r="I15" s="302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00" t="e">
        <f>ROUND(K19/L19,2)</f>
        <v>#REF!</v>
      </c>
      <c r="I16" s="300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01"/>
      <c r="I17" s="301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01"/>
      <c r="I18" s="301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02"/>
      <c r="I19" s="302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4" t="s">
        <v>45</v>
      </c>
      <c r="D1" s="304"/>
      <c r="E1" s="304"/>
      <c r="F1" s="304"/>
      <c r="G1" s="304"/>
      <c r="H1" s="304"/>
      <c r="I1" s="304"/>
      <c r="J1" s="115"/>
      <c r="K1" s="115"/>
    </row>
    <row r="2" spans="2:22" ht="22.5" customHeight="1" x14ac:dyDescent="0.3">
      <c r="C2" s="304"/>
      <c r="D2" s="304"/>
      <c r="E2" s="304"/>
      <c r="F2" s="304"/>
      <c r="G2" s="304"/>
      <c r="H2" s="304"/>
      <c r="I2" s="304"/>
      <c r="J2" s="116"/>
      <c r="K2" s="116"/>
    </row>
    <row r="3" spans="2:22" ht="37.5" customHeight="1" x14ac:dyDescent="0.3">
      <c r="C3" s="265"/>
      <c r="D3" s="265"/>
      <c r="E3" s="265"/>
      <c r="F3" s="265"/>
      <c r="G3" s="265"/>
      <c r="H3" s="265"/>
      <c r="I3" s="265"/>
      <c r="J3" s="122"/>
      <c r="K3" s="122"/>
    </row>
    <row r="4" spans="2:22" s="3" customFormat="1" ht="43.9" customHeight="1" x14ac:dyDescent="0.3">
      <c r="B4" s="305" t="s">
        <v>7</v>
      </c>
      <c r="C4" s="305" t="s">
        <v>8</v>
      </c>
      <c r="D4" s="305" t="s">
        <v>9</v>
      </c>
      <c r="E4" s="305" t="s">
        <v>27</v>
      </c>
      <c r="F4" s="305" t="s">
        <v>19</v>
      </c>
      <c r="G4" s="305" t="s">
        <v>21</v>
      </c>
      <c r="H4" s="276" t="s">
        <v>20</v>
      </c>
      <c r="I4" s="276"/>
      <c r="J4" s="52"/>
      <c r="K4" s="52"/>
    </row>
    <row r="5" spans="2:22" s="4" customFormat="1" ht="62.25" customHeight="1" x14ac:dyDescent="0.3">
      <c r="B5" s="306"/>
      <c r="C5" s="306"/>
      <c r="D5" s="306"/>
      <c r="E5" s="306"/>
      <c r="F5" s="306"/>
      <c r="G5" s="306"/>
      <c r="H5" s="276"/>
      <c r="I5" s="276"/>
      <c r="J5" s="52"/>
      <c r="K5" s="52"/>
    </row>
    <row r="6" spans="2:22" s="4" customFormat="1" ht="49.5" customHeight="1" x14ac:dyDescent="0.3">
      <c r="B6" s="307"/>
      <c r="C6" s="307"/>
      <c r="D6" s="307"/>
      <c r="E6" s="307"/>
      <c r="F6" s="307"/>
      <c r="G6" s="307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08" t="e">
        <f>K15/L15</f>
        <v>#REF!</v>
      </c>
      <c r="I8" s="300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09"/>
      <c r="I9" s="301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09"/>
      <c r="I10" s="301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09"/>
      <c r="I11" s="301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09"/>
      <c r="I12" s="301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09"/>
      <c r="I13" s="301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09"/>
      <c r="I14" s="301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10"/>
      <c r="I15" s="302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00" t="e">
        <f>K19/L19</f>
        <v>#REF!</v>
      </c>
      <c r="I16" s="300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01"/>
      <c r="I17" s="301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01"/>
      <c r="I18" s="301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02"/>
      <c r="I19" s="302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04" t="s">
        <v>45</v>
      </c>
      <c r="D1" s="304"/>
      <c r="E1" s="304"/>
      <c r="F1" s="304"/>
      <c r="G1" s="304"/>
      <c r="H1" s="304"/>
      <c r="I1" s="304"/>
      <c r="J1" s="115"/>
      <c r="K1" s="115"/>
    </row>
    <row r="2" spans="2:15" ht="22.5" customHeight="1" x14ac:dyDescent="0.3">
      <c r="C2" s="304"/>
      <c r="D2" s="304"/>
      <c r="E2" s="304"/>
      <c r="F2" s="304"/>
      <c r="G2" s="304"/>
      <c r="H2" s="304"/>
      <c r="I2" s="304"/>
      <c r="J2" s="116"/>
      <c r="K2" s="116"/>
    </row>
    <row r="3" spans="2:15" ht="37.5" customHeight="1" x14ac:dyDescent="0.3">
      <c r="C3" s="265"/>
      <c r="D3" s="265"/>
      <c r="E3" s="265"/>
      <c r="F3" s="265"/>
      <c r="G3" s="265"/>
      <c r="H3" s="265"/>
      <c r="I3" s="265"/>
      <c r="J3" s="122"/>
      <c r="K3" s="122"/>
    </row>
    <row r="4" spans="2:15" s="3" customFormat="1" ht="43.9" customHeight="1" x14ac:dyDescent="0.3">
      <c r="B4" s="305" t="s">
        <v>7</v>
      </c>
      <c r="C4" s="305" t="s">
        <v>8</v>
      </c>
      <c r="D4" s="305" t="s">
        <v>9</v>
      </c>
      <c r="E4" s="305" t="s">
        <v>27</v>
      </c>
      <c r="F4" s="305" t="s">
        <v>19</v>
      </c>
      <c r="G4" s="305" t="s">
        <v>21</v>
      </c>
      <c r="H4" s="276" t="s">
        <v>20</v>
      </c>
      <c r="I4" s="276"/>
      <c r="J4" s="52"/>
      <c r="K4" s="52"/>
    </row>
    <row r="5" spans="2:15" s="4" customFormat="1" ht="62.25" customHeight="1" x14ac:dyDescent="0.3">
      <c r="B5" s="306"/>
      <c r="C5" s="306"/>
      <c r="D5" s="306"/>
      <c r="E5" s="306"/>
      <c r="F5" s="306"/>
      <c r="G5" s="306"/>
      <c r="H5" s="276"/>
      <c r="I5" s="276"/>
      <c r="J5" s="52"/>
      <c r="K5" s="52"/>
    </row>
    <row r="6" spans="2:15" s="4" customFormat="1" ht="49.5" customHeight="1" x14ac:dyDescent="0.3">
      <c r="B6" s="307"/>
      <c r="C6" s="307"/>
      <c r="D6" s="307"/>
      <c r="E6" s="307"/>
      <c r="F6" s="307"/>
      <c r="G6" s="307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11" t="e">
        <f>K12/L12</f>
        <v>#REF!</v>
      </c>
      <c r="I8" s="303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11"/>
      <c r="I9" s="303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11"/>
      <c r="I10" s="303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11"/>
      <c r="I11" s="303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11"/>
      <c r="I12" s="303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11" t="e">
        <f>K15/L15</f>
        <v>#REF!</v>
      </c>
      <c r="I13" s="303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11"/>
      <c r="I14" s="303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11"/>
      <c r="I15" s="303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11" t="e">
        <f>K19/L19</f>
        <v>#REF!</v>
      </c>
      <c r="I16" s="303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11"/>
      <c r="I17" s="303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11"/>
      <c r="I18" s="303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11"/>
      <c r="I19" s="303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63"/>
      <c r="P1" s="263"/>
      <c r="Q1" s="263"/>
      <c r="R1" s="263"/>
      <c r="S1" s="185"/>
      <c r="T1" s="185"/>
    </row>
    <row r="2" spans="1:44" ht="22.5" customHeight="1" x14ac:dyDescent="0.3">
      <c r="O2" s="264"/>
      <c r="P2" s="264"/>
      <c r="Q2" s="264"/>
      <c r="R2" s="264"/>
      <c r="S2" s="186"/>
      <c r="T2" s="186"/>
    </row>
    <row r="3" spans="1:44" ht="48" customHeight="1" x14ac:dyDescent="0.3">
      <c r="C3" s="265" t="s">
        <v>61</v>
      </c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"/>
      <c r="R3" s="2" t="s">
        <v>16</v>
      </c>
      <c r="S3" s="2"/>
      <c r="T3" s="2"/>
    </row>
    <row r="4" spans="1:44" s="3" customFormat="1" ht="43.9" customHeight="1" x14ac:dyDescent="0.3">
      <c r="B4" s="266" t="s">
        <v>7</v>
      </c>
      <c r="C4" s="266" t="s">
        <v>8</v>
      </c>
      <c r="D4" s="267" t="s">
        <v>52</v>
      </c>
      <c r="E4" s="267" t="s">
        <v>58</v>
      </c>
      <c r="F4" s="270" t="s">
        <v>10</v>
      </c>
      <c r="G4" s="271"/>
      <c r="H4" s="271"/>
      <c r="I4" s="271"/>
      <c r="J4" s="271"/>
      <c r="K4" s="271"/>
      <c r="L4" s="271"/>
      <c r="M4" s="257" t="s">
        <v>38</v>
      </c>
      <c r="N4" s="257" t="s">
        <v>42</v>
      </c>
      <c r="O4" s="257" t="s">
        <v>28</v>
      </c>
      <c r="P4" s="260" t="s">
        <v>53</v>
      </c>
      <c r="Q4" s="260" t="s">
        <v>29</v>
      </c>
      <c r="R4" s="260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66"/>
      <c r="C5" s="266"/>
      <c r="D5" s="268"/>
      <c r="E5" s="268"/>
      <c r="F5" s="257" t="s">
        <v>11</v>
      </c>
      <c r="G5" s="257" t="s">
        <v>48</v>
      </c>
      <c r="H5" s="270" t="s">
        <v>63</v>
      </c>
      <c r="I5" s="271"/>
      <c r="J5" s="272"/>
      <c r="K5" s="260" t="s">
        <v>36</v>
      </c>
      <c r="L5" s="260" t="s">
        <v>37</v>
      </c>
      <c r="M5" s="258"/>
      <c r="N5" s="258"/>
      <c r="O5" s="258"/>
      <c r="P5" s="261"/>
      <c r="Q5" s="261"/>
      <c r="R5" s="261"/>
      <c r="S5" s="63"/>
      <c r="T5" s="248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66"/>
      <c r="C6" s="266"/>
      <c r="D6" s="269"/>
      <c r="E6" s="269"/>
      <c r="F6" s="259"/>
      <c r="G6" s="259"/>
      <c r="H6" s="183" t="s">
        <v>69</v>
      </c>
      <c r="I6" s="183" t="s">
        <v>64</v>
      </c>
      <c r="J6" s="183" t="s">
        <v>65</v>
      </c>
      <c r="K6" s="262"/>
      <c r="L6" s="262"/>
      <c r="M6" s="259"/>
      <c r="N6" s="259"/>
      <c r="O6" s="259"/>
      <c r="P6" s="262"/>
      <c r="Q6" s="262"/>
      <c r="R6" s="262"/>
      <c r="S6" s="63"/>
      <c r="T6" s="248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66"/>
      <c r="C7" s="266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8"/>
      <c r="U7" s="249" t="s">
        <v>18</v>
      </c>
      <c r="V7" s="250"/>
      <c r="AE7" s="139"/>
      <c r="AF7" s="139"/>
      <c r="AH7" s="139" t="s">
        <v>59</v>
      </c>
      <c r="AL7" s="251" t="s">
        <v>60</v>
      </c>
      <c r="AM7" s="251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52" t="e">
        <f>V14/X14</f>
        <v>#REF!</v>
      </c>
      <c r="M9" s="252" t="e">
        <f>D9*L9</f>
        <v>#REF!</v>
      </c>
      <c r="N9" s="254" t="e">
        <f>R22/R23</f>
        <v>#REF!</v>
      </c>
      <c r="O9" s="25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53"/>
      <c r="M10" s="253"/>
      <c r="N10" s="255"/>
      <c r="O10" s="253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44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53"/>
      <c r="M11" s="253"/>
      <c r="N11" s="255"/>
      <c r="O11" s="25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44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53"/>
      <c r="M12" s="253"/>
      <c r="N12" s="255"/>
      <c r="O12" s="253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44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53"/>
      <c r="M13" s="253"/>
      <c r="N13" s="255"/>
      <c r="O13" s="25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44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53"/>
      <c r="M14" s="253"/>
      <c r="N14" s="255"/>
      <c r="O14" s="253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44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55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55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45" t="e">
        <f>V20/X20</f>
        <v>#REF!</v>
      </c>
      <c r="M17" s="245" t="e">
        <f>ROUND(D18*L17,2)</f>
        <v>#REF!</v>
      </c>
      <c r="N17" s="255"/>
      <c r="O17" s="24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46"/>
      <c r="M18" s="246"/>
      <c r="N18" s="255"/>
      <c r="O18" s="246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46"/>
      <c r="M19" s="246"/>
      <c r="N19" s="255"/>
      <c r="O19" s="246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47"/>
      <c r="M20" s="247"/>
      <c r="N20" s="256"/>
      <c r="O20" s="247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63"/>
      <c r="P1" s="263"/>
      <c r="Q1" s="263"/>
      <c r="R1" s="263"/>
      <c r="S1" s="175"/>
      <c r="T1" s="175"/>
    </row>
    <row r="2" spans="1:44" ht="22.5" customHeight="1" x14ac:dyDescent="0.3">
      <c r="O2" s="264"/>
      <c r="P2" s="264"/>
      <c r="Q2" s="264"/>
      <c r="R2" s="264"/>
      <c r="S2" s="176"/>
      <c r="T2" s="176"/>
    </row>
    <row r="3" spans="1:44" ht="48" customHeight="1" x14ac:dyDescent="0.3">
      <c r="C3" s="265" t="s">
        <v>61</v>
      </c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"/>
      <c r="R3" s="2" t="s">
        <v>16</v>
      </c>
      <c r="S3" s="2"/>
      <c r="T3" s="2"/>
    </row>
    <row r="4" spans="1:44" s="3" customFormat="1" ht="43.9" customHeight="1" x14ac:dyDescent="0.3">
      <c r="B4" s="266" t="s">
        <v>7</v>
      </c>
      <c r="C4" s="266" t="s">
        <v>8</v>
      </c>
      <c r="D4" s="267" t="s">
        <v>52</v>
      </c>
      <c r="E4" s="267" t="s">
        <v>58</v>
      </c>
      <c r="F4" s="270" t="s">
        <v>10</v>
      </c>
      <c r="G4" s="271"/>
      <c r="H4" s="271"/>
      <c r="I4" s="271"/>
      <c r="J4" s="271"/>
      <c r="K4" s="271"/>
      <c r="L4" s="271"/>
      <c r="M4" s="257" t="s">
        <v>38</v>
      </c>
      <c r="N4" s="257" t="s">
        <v>42</v>
      </c>
      <c r="O4" s="257" t="s">
        <v>28</v>
      </c>
      <c r="P4" s="260" t="s">
        <v>53</v>
      </c>
      <c r="Q4" s="260" t="s">
        <v>29</v>
      </c>
      <c r="R4" s="260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66"/>
      <c r="C5" s="266"/>
      <c r="D5" s="268"/>
      <c r="E5" s="268"/>
      <c r="F5" s="257" t="s">
        <v>11</v>
      </c>
      <c r="G5" s="257" t="s">
        <v>48</v>
      </c>
      <c r="H5" s="270" t="s">
        <v>63</v>
      </c>
      <c r="I5" s="271"/>
      <c r="J5" s="272"/>
      <c r="K5" s="260" t="s">
        <v>36</v>
      </c>
      <c r="L5" s="260" t="s">
        <v>37</v>
      </c>
      <c r="M5" s="258"/>
      <c r="N5" s="258"/>
      <c r="O5" s="258"/>
      <c r="P5" s="261"/>
      <c r="Q5" s="261"/>
      <c r="R5" s="261"/>
      <c r="S5" s="63"/>
      <c r="T5" s="248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66"/>
      <c r="C6" s="266"/>
      <c r="D6" s="269"/>
      <c r="E6" s="269"/>
      <c r="F6" s="259"/>
      <c r="G6" s="259"/>
      <c r="H6" s="177" t="s">
        <v>69</v>
      </c>
      <c r="I6" s="177" t="s">
        <v>64</v>
      </c>
      <c r="J6" s="177" t="s">
        <v>65</v>
      </c>
      <c r="K6" s="262"/>
      <c r="L6" s="262"/>
      <c r="M6" s="259"/>
      <c r="N6" s="259"/>
      <c r="O6" s="259"/>
      <c r="P6" s="262"/>
      <c r="Q6" s="262"/>
      <c r="R6" s="262"/>
      <c r="S6" s="63"/>
      <c r="T6" s="248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66"/>
      <c r="C7" s="266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8"/>
      <c r="U7" s="249" t="s">
        <v>18</v>
      </c>
      <c r="V7" s="250"/>
      <c r="AE7" s="139"/>
      <c r="AF7" s="139"/>
      <c r="AH7" s="139" t="s">
        <v>59</v>
      </c>
      <c r="AL7" s="251" t="s">
        <v>60</v>
      </c>
      <c r="AM7" s="251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52" t="e">
        <f>V14/X14</f>
        <v>#REF!</v>
      </c>
      <c r="M9" s="252" t="e">
        <f>D9*L9</f>
        <v>#REF!</v>
      </c>
      <c r="N9" s="254" t="e">
        <f>R22/R23</f>
        <v>#REF!</v>
      </c>
      <c r="O9" s="25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53"/>
      <c r="M10" s="253"/>
      <c r="N10" s="255"/>
      <c r="O10" s="253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44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53"/>
      <c r="M11" s="253"/>
      <c r="N11" s="255"/>
      <c r="O11" s="253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44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53"/>
      <c r="M12" s="253"/>
      <c r="N12" s="255"/>
      <c r="O12" s="253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44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53"/>
      <c r="M13" s="253"/>
      <c r="N13" s="255"/>
      <c r="O13" s="253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44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53"/>
      <c r="M14" s="253"/>
      <c r="N14" s="255"/>
      <c r="O14" s="253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44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55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55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45" t="e">
        <f>V20/X20</f>
        <v>#REF!</v>
      </c>
      <c r="M17" s="245" t="e">
        <f>ROUND(D18*L17,2)</f>
        <v>#REF!</v>
      </c>
      <c r="N17" s="255"/>
      <c r="O17" s="245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46"/>
      <c r="M18" s="246"/>
      <c r="N18" s="255"/>
      <c r="O18" s="246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46"/>
      <c r="M19" s="246"/>
      <c r="N19" s="255"/>
      <c r="O19" s="246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47"/>
      <c r="M20" s="247"/>
      <c r="N20" s="256"/>
      <c r="O20" s="247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63"/>
      <c r="P1" s="263"/>
      <c r="Q1" s="263"/>
      <c r="R1" s="263"/>
      <c r="S1" s="175"/>
      <c r="T1" s="175"/>
    </row>
    <row r="2" spans="1:43" ht="22.5" customHeight="1" x14ac:dyDescent="0.3">
      <c r="O2" s="264"/>
      <c r="P2" s="264"/>
      <c r="Q2" s="264"/>
      <c r="R2" s="264"/>
      <c r="S2" s="176"/>
      <c r="T2" s="176"/>
    </row>
    <row r="3" spans="1:43" ht="48" customHeight="1" x14ac:dyDescent="0.3">
      <c r="C3" s="265" t="s">
        <v>61</v>
      </c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"/>
      <c r="R3" s="2" t="s">
        <v>16</v>
      </c>
      <c r="S3" s="2"/>
      <c r="T3" s="2"/>
    </row>
    <row r="4" spans="1:43" s="3" customFormat="1" ht="43.9" customHeight="1" x14ac:dyDescent="0.3">
      <c r="B4" s="266" t="s">
        <v>7</v>
      </c>
      <c r="C4" s="266" t="s">
        <v>8</v>
      </c>
      <c r="D4" s="267" t="s">
        <v>52</v>
      </c>
      <c r="E4" s="267" t="s">
        <v>58</v>
      </c>
      <c r="F4" s="270" t="s">
        <v>10</v>
      </c>
      <c r="G4" s="271"/>
      <c r="H4" s="271"/>
      <c r="I4" s="271"/>
      <c r="J4" s="271"/>
      <c r="K4" s="271"/>
      <c r="L4" s="271"/>
      <c r="M4" s="257" t="s">
        <v>38</v>
      </c>
      <c r="N4" s="257" t="s">
        <v>42</v>
      </c>
      <c r="O4" s="257" t="s">
        <v>28</v>
      </c>
      <c r="P4" s="260" t="s">
        <v>53</v>
      </c>
      <c r="Q4" s="260" t="s">
        <v>29</v>
      </c>
      <c r="R4" s="260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66"/>
      <c r="C5" s="266"/>
      <c r="D5" s="268"/>
      <c r="E5" s="268"/>
      <c r="F5" s="257" t="s">
        <v>11</v>
      </c>
      <c r="G5" s="257" t="s">
        <v>48</v>
      </c>
      <c r="H5" s="270" t="s">
        <v>63</v>
      </c>
      <c r="I5" s="271"/>
      <c r="J5" s="272"/>
      <c r="K5" s="260" t="s">
        <v>36</v>
      </c>
      <c r="L5" s="260" t="s">
        <v>37</v>
      </c>
      <c r="M5" s="258"/>
      <c r="N5" s="258"/>
      <c r="O5" s="258"/>
      <c r="P5" s="261"/>
      <c r="Q5" s="261"/>
      <c r="R5" s="261"/>
      <c r="S5" s="63"/>
      <c r="T5" s="248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66"/>
      <c r="C6" s="266"/>
      <c r="D6" s="269"/>
      <c r="E6" s="269"/>
      <c r="F6" s="259"/>
      <c r="G6" s="259"/>
      <c r="H6" s="177" t="s">
        <v>69</v>
      </c>
      <c r="I6" s="177" t="s">
        <v>64</v>
      </c>
      <c r="J6" s="177" t="s">
        <v>65</v>
      </c>
      <c r="K6" s="262"/>
      <c r="L6" s="262"/>
      <c r="M6" s="259"/>
      <c r="N6" s="259"/>
      <c r="O6" s="259"/>
      <c r="P6" s="262"/>
      <c r="Q6" s="262"/>
      <c r="R6" s="262"/>
      <c r="S6" s="63"/>
      <c r="T6" s="248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66"/>
      <c r="C7" s="266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8"/>
      <c r="U7" s="249" t="s">
        <v>18</v>
      </c>
      <c r="V7" s="250"/>
      <c r="AE7" s="139"/>
      <c r="AF7" s="139"/>
      <c r="AH7" s="139" t="s">
        <v>59</v>
      </c>
      <c r="AL7" s="251" t="s">
        <v>60</v>
      </c>
      <c r="AM7" s="251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52" t="e">
        <f>V14/X14</f>
        <v>#REF!</v>
      </c>
      <c r="M9" s="252" t="e">
        <f>D9*L9</f>
        <v>#REF!</v>
      </c>
      <c r="N9" s="254" t="e">
        <f>R22/R23</f>
        <v>#REF!</v>
      </c>
      <c r="O9" s="25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53"/>
      <c r="M10" s="253"/>
      <c r="N10" s="255"/>
      <c r="O10" s="253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44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53"/>
      <c r="M11" s="253"/>
      <c r="N11" s="255"/>
      <c r="O11" s="25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44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53"/>
      <c r="M12" s="253"/>
      <c r="N12" s="255"/>
      <c r="O12" s="253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44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53"/>
      <c r="M13" s="253"/>
      <c r="N13" s="255"/>
      <c r="O13" s="25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44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53"/>
      <c r="M14" s="253"/>
      <c r="N14" s="255"/>
      <c r="O14" s="253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44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55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55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45" t="e">
        <f>V20/X20</f>
        <v>#REF!</v>
      </c>
      <c r="M17" s="245" t="e">
        <f>ROUND(D18*L17,2)</f>
        <v>#REF!</v>
      </c>
      <c r="N17" s="255"/>
      <c r="O17" s="24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46"/>
      <c r="M18" s="246"/>
      <c r="N18" s="255"/>
      <c r="O18" s="246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46"/>
      <c r="M19" s="246"/>
      <c r="N19" s="255"/>
      <c r="O19" s="246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47"/>
      <c r="M20" s="247"/>
      <c r="N20" s="256"/>
      <c r="O20" s="247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63"/>
      <c r="N1" s="263"/>
      <c r="O1" s="263"/>
      <c r="P1" s="263"/>
      <c r="Q1" s="115"/>
    </row>
    <row r="2" spans="1:22" ht="22.5" customHeight="1" x14ac:dyDescent="0.3">
      <c r="M2" s="264"/>
      <c r="N2" s="264"/>
      <c r="O2" s="264"/>
      <c r="P2" s="264"/>
      <c r="Q2" s="116"/>
    </row>
    <row r="3" spans="1:22" ht="48" customHeight="1" x14ac:dyDescent="0.3">
      <c r="C3" s="265" t="s">
        <v>55</v>
      </c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"/>
      <c r="P3" s="2" t="s">
        <v>16</v>
      </c>
      <c r="Q3" s="2"/>
    </row>
    <row r="4" spans="1:22" s="3" customFormat="1" ht="43.9" customHeight="1" x14ac:dyDescent="0.3">
      <c r="B4" s="266" t="s">
        <v>7</v>
      </c>
      <c r="C4" s="266" t="s">
        <v>8</v>
      </c>
      <c r="D4" s="290" t="s">
        <v>52</v>
      </c>
      <c r="E4" s="267" t="s">
        <v>44</v>
      </c>
      <c r="F4" s="270" t="s">
        <v>10</v>
      </c>
      <c r="G4" s="271"/>
      <c r="H4" s="271"/>
      <c r="I4" s="271"/>
      <c r="J4" s="271"/>
      <c r="K4" s="276" t="s">
        <v>38</v>
      </c>
      <c r="L4" s="276" t="s">
        <v>42</v>
      </c>
      <c r="M4" s="276" t="s">
        <v>28</v>
      </c>
      <c r="N4" s="277" t="s">
        <v>53</v>
      </c>
      <c r="O4" s="277" t="s">
        <v>29</v>
      </c>
      <c r="P4" s="260" t="s">
        <v>17</v>
      </c>
      <c r="Q4" s="63"/>
    </row>
    <row r="5" spans="1:22" s="4" customFormat="1" ht="144.75" customHeight="1" x14ac:dyDescent="0.3">
      <c r="B5" s="266"/>
      <c r="C5" s="266"/>
      <c r="D5" s="290"/>
      <c r="E5" s="268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76"/>
      <c r="L5" s="276"/>
      <c r="M5" s="276"/>
      <c r="N5" s="277"/>
      <c r="O5" s="277"/>
      <c r="P5" s="262"/>
      <c r="Q5" s="63"/>
    </row>
    <row r="6" spans="1:22" s="5" customFormat="1" ht="42.75" customHeight="1" x14ac:dyDescent="0.3">
      <c r="B6" s="266"/>
      <c r="C6" s="266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49" t="s">
        <v>18</v>
      </c>
      <c r="S6" s="250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73" t="e">
        <f>S15/U15</f>
        <v>#REF!</v>
      </c>
      <c r="K8" s="278" t="e">
        <f>ROUND(D8*J8,2)</f>
        <v>#REF!</v>
      </c>
      <c r="L8" s="281" t="e">
        <f>P20/P21</f>
        <v>#REF!</v>
      </c>
      <c r="M8" s="284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74"/>
      <c r="K9" s="279"/>
      <c r="L9" s="282"/>
      <c r="M9" s="285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74"/>
      <c r="K10" s="279"/>
      <c r="L10" s="282"/>
      <c r="M10" s="285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74"/>
      <c r="K11" s="279"/>
      <c r="L11" s="282"/>
      <c r="M11" s="285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74"/>
      <c r="K12" s="279"/>
      <c r="L12" s="282"/>
      <c r="M12" s="285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74"/>
      <c r="K13" s="279"/>
      <c r="L13" s="282"/>
      <c r="M13" s="285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74"/>
      <c r="K14" s="279"/>
      <c r="L14" s="282"/>
      <c r="M14" s="285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75"/>
      <c r="K15" s="280"/>
      <c r="L15" s="282"/>
      <c r="M15" s="286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73" t="e">
        <f>S19/U19</f>
        <v>#REF!</v>
      </c>
      <c r="K16" s="278" t="e">
        <f>ROUND(D16*J16,2)</f>
        <v>#REF!</v>
      </c>
      <c r="L16" s="282"/>
      <c r="M16" s="287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74"/>
      <c r="K17" s="279"/>
      <c r="L17" s="282"/>
      <c r="M17" s="288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74"/>
      <c r="K18" s="279"/>
      <c r="L18" s="282"/>
      <c r="M18" s="288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75"/>
      <c r="K19" s="280"/>
      <c r="L19" s="283"/>
      <c r="M19" s="289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16"/>
  <sheetViews>
    <sheetView tabSelected="1" view="pageBreakPreview" topLeftCell="B1" zoomScale="80" zoomScaleNormal="80" zoomScaleSheetLayoutView="80" workbookViewId="0">
      <selection activeCell="J16" sqref="J16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39.1406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22.85546875" style="203" customWidth="1"/>
    <col min="8" max="8" width="16.28515625" style="203" customWidth="1"/>
    <col min="9" max="9" width="18.42578125" style="203" customWidth="1"/>
    <col min="10" max="10" width="22.140625" style="200" customWidth="1"/>
    <col min="11" max="11" width="19.28515625" style="200" customWidth="1"/>
    <col min="12" max="12" width="15" style="200" customWidth="1"/>
    <col min="13" max="13" width="15" style="200" bestFit="1" customWidth="1"/>
    <col min="14" max="14" width="18.85546875" style="200" customWidth="1"/>
    <col min="15" max="15" width="20.85546875" style="200" customWidth="1"/>
    <col min="16" max="16" width="18.42578125" style="200" customWidth="1"/>
    <col min="17" max="16384" width="9.140625" style="200"/>
  </cols>
  <sheetData>
    <row r="1" spans="1:16" ht="18" customHeight="1" x14ac:dyDescent="0.3">
      <c r="H1" s="295" t="s">
        <v>109</v>
      </c>
      <c r="I1" s="295"/>
      <c r="J1" s="295"/>
    </row>
    <row r="2" spans="1:16" ht="18" customHeight="1" x14ac:dyDescent="0.3">
      <c r="H2" s="295" t="s">
        <v>103</v>
      </c>
      <c r="I2" s="295"/>
      <c r="J2" s="295"/>
    </row>
    <row r="3" spans="1:16" ht="18.75" customHeight="1" x14ac:dyDescent="0.3">
      <c r="H3" s="295" t="s">
        <v>104</v>
      </c>
      <c r="I3" s="295"/>
      <c r="J3" s="295"/>
    </row>
    <row r="4" spans="1:16" ht="18.75" hidden="1" customHeight="1" x14ac:dyDescent="0.3">
      <c r="J4" s="227"/>
    </row>
    <row r="5" spans="1:16" ht="20.25" customHeight="1" x14ac:dyDescent="0.25"/>
    <row r="6" spans="1:16" ht="36.75" customHeight="1" x14ac:dyDescent="0.25">
      <c r="C6" s="298" t="s">
        <v>101</v>
      </c>
      <c r="D6" s="298"/>
      <c r="E6" s="298"/>
      <c r="F6" s="298"/>
      <c r="G6" s="298"/>
      <c r="H6" s="298"/>
      <c r="I6" s="298"/>
      <c r="J6" s="298"/>
    </row>
    <row r="7" spans="1:16" ht="22.5" customHeight="1" x14ac:dyDescent="0.25">
      <c r="C7" s="296" t="s">
        <v>105</v>
      </c>
      <c r="D7" s="297"/>
      <c r="E7" s="297"/>
      <c r="F7" s="297"/>
      <c r="G7" s="297"/>
      <c r="H7" s="297"/>
      <c r="I7" s="297"/>
      <c r="J7" s="297"/>
    </row>
    <row r="8" spans="1:16" ht="24.75" customHeight="1" x14ac:dyDescent="0.25">
      <c r="D8" s="232"/>
      <c r="E8" s="232"/>
      <c r="F8" s="232"/>
      <c r="G8" s="232"/>
      <c r="H8" s="232"/>
      <c r="I8" s="232"/>
      <c r="J8" s="226" t="s">
        <v>90</v>
      </c>
    </row>
    <row r="9" spans="1:16" s="201" customFormat="1" ht="21" customHeight="1" x14ac:dyDescent="0.25">
      <c r="B9" s="291" t="s">
        <v>84</v>
      </c>
      <c r="C9" s="291" t="s">
        <v>8</v>
      </c>
      <c r="D9" s="293" t="s">
        <v>79</v>
      </c>
      <c r="E9" s="294" t="s">
        <v>106</v>
      </c>
      <c r="F9" s="276" t="s">
        <v>93</v>
      </c>
      <c r="G9" s="276"/>
      <c r="H9" s="276"/>
      <c r="I9" s="276"/>
      <c r="J9" s="292" t="s">
        <v>102</v>
      </c>
    </row>
    <row r="10" spans="1:16" s="202" customFormat="1" ht="12" customHeight="1" x14ac:dyDescent="0.25">
      <c r="B10" s="291"/>
      <c r="C10" s="291"/>
      <c r="D10" s="293"/>
      <c r="E10" s="294"/>
      <c r="F10" s="276"/>
      <c r="G10" s="276"/>
      <c r="H10" s="276"/>
      <c r="I10" s="276"/>
      <c r="J10" s="292"/>
    </row>
    <row r="11" spans="1:16" s="202" customFormat="1" ht="308.25" customHeight="1" x14ac:dyDescent="0.25">
      <c r="B11" s="291"/>
      <c r="C11" s="291"/>
      <c r="D11" s="293"/>
      <c r="E11" s="294"/>
      <c r="F11" s="229" t="s">
        <v>95</v>
      </c>
      <c r="G11" s="229" t="s">
        <v>97</v>
      </c>
      <c r="H11" s="229" t="s">
        <v>98</v>
      </c>
      <c r="I11" s="229" t="s">
        <v>96</v>
      </c>
      <c r="J11" s="292"/>
    </row>
    <row r="12" spans="1:16" s="203" customFormat="1" ht="21" customHeight="1" x14ac:dyDescent="0.25">
      <c r="B12" s="291"/>
      <c r="C12" s="291"/>
      <c r="D12" s="220" t="s">
        <v>85</v>
      </c>
      <c r="E12" s="228" t="s">
        <v>76</v>
      </c>
      <c r="F12" s="7" t="s">
        <v>81</v>
      </c>
      <c r="G12" s="7" t="s">
        <v>80</v>
      </c>
      <c r="H12" s="7" t="s">
        <v>82</v>
      </c>
      <c r="I12" s="7" t="s">
        <v>83</v>
      </c>
      <c r="J12" s="206" t="s">
        <v>75</v>
      </c>
      <c r="K12" s="207"/>
      <c r="L12" s="159"/>
      <c r="M12" s="159"/>
    </row>
    <row r="13" spans="1:16" s="203" customFormat="1" ht="21" customHeight="1" x14ac:dyDescent="0.25">
      <c r="B13" s="228">
        <v>1</v>
      </c>
      <c r="C13" s="228">
        <v>2</v>
      </c>
      <c r="D13" s="228">
        <v>3</v>
      </c>
      <c r="E13" s="228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</row>
    <row r="14" spans="1:16" ht="43.5" customHeight="1" x14ac:dyDescent="0.25">
      <c r="A14" s="200">
        <v>1343001</v>
      </c>
      <c r="B14" s="228">
        <v>1</v>
      </c>
      <c r="C14" s="233" t="s">
        <v>94</v>
      </c>
      <c r="D14" s="222">
        <v>1605.04</v>
      </c>
      <c r="E14" s="215">
        <v>18386</v>
      </c>
      <c r="F14" s="218">
        <v>1.525644</v>
      </c>
      <c r="G14" s="211">
        <v>1</v>
      </c>
      <c r="H14" s="225">
        <v>1</v>
      </c>
      <c r="I14" s="217">
        <v>1</v>
      </c>
      <c r="J14" s="223">
        <f>ROUND(D14*F14*I14*G14*H14,2)</f>
        <v>2448.7199999999998</v>
      </c>
      <c r="K14" s="208"/>
      <c r="L14" s="209"/>
      <c r="N14" s="209"/>
      <c r="O14" s="209"/>
      <c r="P14" s="210"/>
    </row>
    <row r="15" spans="1:16" ht="36" customHeight="1" x14ac:dyDescent="0.25">
      <c r="B15" s="228">
        <v>2</v>
      </c>
      <c r="C15" s="233" t="s">
        <v>77</v>
      </c>
      <c r="D15" s="222">
        <v>1605.04</v>
      </c>
      <c r="E15" s="215">
        <v>36168</v>
      </c>
      <c r="F15" s="218">
        <v>1.017574</v>
      </c>
      <c r="G15" s="211">
        <v>1.3</v>
      </c>
      <c r="H15" s="235">
        <v>1.212291</v>
      </c>
      <c r="I15" s="217">
        <v>1.212291</v>
      </c>
      <c r="J15" s="223">
        <f>ROUND(D15*F15*I15*G15*H15,2)</f>
        <v>3120.39</v>
      </c>
      <c r="K15" s="208"/>
      <c r="L15" s="209"/>
      <c r="N15" s="209"/>
      <c r="O15" s="209"/>
      <c r="P15" s="210"/>
    </row>
    <row r="16" spans="1:16" ht="33" customHeight="1" x14ac:dyDescent="0.25">
      <c r="B16" s="228">
        <v>3</v>
      </c>
      <c r="C16" s="233" t="s">
        <v>78</v>
      </c>
      <c r="D16" s="222">
        <v>1605.04</v>
      </c>
      <c r="E16" s="215">
        <v>72192</v>
      </c>
      <c r="F16" s="218">
        <v>0.87933300000000003</v>
      </c>
      <c r="G16" s="211">
        <v>1</v>
      </c>
      <c r="H16" s="235">
        <v>0.80376099999999995</v>
      </c>
      <c r="I16" s="217">
        <v>0.80376099999999995</v>
      </c>
      <c r="J16" s="223">
        <f>ROUND(D16*F16*I16*G16*H16,2)</f>
        <v>911.79</v>
      </c>
      <c r="K16" s="208"/>
      <c r="L16" s="209"/>
      <c r="N16" s="209"/>
      <c r="O16" s="209"/>
      <c r="P16" s="210"/>
    </row>
  </sheetData>
  <mergeCells count="11">
    <mergeCell ref="H1:J1"/>
    <mergeCell ref="H2:J2"/>
    <mergeCell ref="H3:J3"/>
    <mergeCell ref="C7:J7"/>
    <mergeCell ref="C6:J6"/>
    <mergeCell ref="B9:B12"/>
    <mergeCell ref="C9:C12"/>
    <mergeCell ref="J9:J11"/>
    <mergeCell ref="F9:I10"/>
    <mergeCell ref="D9:D11"/>
    <mergeCell ref="E9:E11"/>
  </mergeCells>
  <pageMargins left="0.62992125984251968" right="0.55118110236220474" top="0.74803149606299213" bottom="0.59055118110236227" header="0.15748031496062992" footer="0.15748031496062992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18"/>
  <sheetViews>
    <sheetView view="pageBreakPreview" topLeftCell="B1" zoomScale="80" zoomScaleNormal="80" zoomScaleSheetLayoutView="80" workbookViewId="0">
      <selection activeCell="N11" sqref="N11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40.28515625" style="200" customWidth="1"/>
    <col min="4" max="4" width="16.140625" style="200" customWidth="1"/>
    <col min="5" max="5" width="18.42578125" style="200" customWidth="1"/>
    <col min="6" max="6" width="18.140625" style="200" customWidth="1"/>
    <col min="7" max="7" width="24.5703125" style="203" customWidth="1"/>
    <col min="8" max="8" width="16.28515625" style="203" customWidth="1"/>
    <col min="9" max="9" width="18.7109375" style="203" customWidth="1"/>
    <col min="10" max="10" width="24.28515625" style="200" customWidth="1"/>
    <col min="11" max="11" width="17.140625" style="200" customWidth="1"/>
    <col min="12" max="12" width="19.28515625" style="200" customWidth="1"/>
    <col min="13" max="13" width="15" style="200" customWidth="1"/>
    <col min="14" max="14" width="15" style="200" bestFit="1" customWidth="1"/>
    <col min="15" max="15" width="18.85546875" style="200" customWidth="1"/>
    <col min="16" max="16" width="20.85546875" style="200" customWidth="1"/>
    <col min="17" max="17" width="18.42578125" style="200" customWidth="1"/>
    <col min="18" max="16384" width="9.140625" style="200"/>
  </cols>
  <sheetData>
    <row r="1" spans="2:17" ht="18" customHeight="1" x14ac:dyDescent="0.3">
      <c r="H1" s="295" t="str">
        <f>'1. АМП_без Акуш и Стомат'!H1</f>
        <v>Приложение № 2</v>
      </c>
      <c r="I1" s="295"/>
      <c r="J1" s="295"/>
    </row>
    <row r="2" spans="2:17" ht="18.75" customHeight="1" x14ac:dyDescent="0.3">
      <c r="H2" s="295" t="str">
        <f>'1. АМП_без Акуш и Стомат'!H2</f>
        <v>к Дополнительному соглашению № 8</v>
      </c>
      <c r="I2" s="295"/>
      <c r="J2" s="295"/>
    </row>
    <row r="3" spans="2:17" ht="18.75" customHeight="1" x14ac:dyDescent="0.3">
      <c r="H3" s="295" t="str">
        <f>'1. АМП_без Акуш и Стомат'!H3</f>
        <v>от "28" декабря 2024 года</v>
      </c>
      <c r="I3" s="295"/>
      <c r="J3" s="295"/>
    </row>
    <row r="4" spans="2:17" ht="18.75" customHeight="1" x14ac:dyDescent="0.3">
      <c r="J4" s="227"/>
    </row>
    <row r="5" spans="2:17" ht="20.25" customHeight="1" x14ac:dyDescent="0.25"/>
    <row r="6" spans="2:17" ht="46.5" customHeight="1" x14ac:dyDescent="0.25">
      <c r="C6" s="298" t="s">
        <v>100</v>
      </c>
      <c r="D6" s="298"/>
      <c r="E6" s="298"/>
      <c r="F6" s="298"/>
      <c r="G6" s="298"/>
      <c r="H6" s="298"/>
      <c r="I6" s="298"/>
      <c r="J6" s="298"/>
    </row>
    <row r="7" spans="2:17" ht="22.5" customHeight="1" x14ac:dyDescent="0.25">
      <c r="C7" s="296" t="str">
        <f>'1. АМП_без Акуш и Стомат'!C7:J7</f>
        <v>(вступает в действие с 01 декабря 2024 года)</v>
      </c>
      <c r="D7" s="296"/>
      <c r="E7" s="296"/>
      <c r="F7" s="296"/>
      <c r="G7" s="296"/>
      <c r="H7" s="296"/>
      <c r="I7" s="296"/>
      <c r="J7" s="296"/>
    </row>
    <row r="8" spans="2:17" ht="24.75" customHeight="1" x14ac:dyDescent="0.25">
      <c r="D8" s="232"/>
      <c r="E8" s="232"/>
      <c r="F8" s="232"/>
      <c r="G8" s="232"/>
      <c r="H8" s="232"/>
      <c r="I8" s="232"/>
      <c r="J8" s="226" t="s">
        <v>91</v>
      </c>
    </row>
    <row r="9" spans="2:17" s="201" customFormat="1" ht="17.25" customHeight="1" x14ac:dyDescent="0.25">
      <c r="B9" s="291" t="s">
        <v>84</v>
      </c>
      <c r="C9" s="291" t="s">
        <v>8</v>
      </c>
      <c r="D9" s="293" t="s">
        <v>79</v>
      </c>
      <c r="E9" s="294" t="str">
        <f>'1. АМП_без Акуш и Стомат'!E9:E11</f>
        <v>Среднемесячная численность прикрепленных к медицинской организации лиц за ноябрь 2024 года (чел.)</v>
      </c>
      <c r="F9" s="299" t="s">
        <v>93</v>
      </c>
      <c r="G9" s="299"/>
      <c r="H9" s="299"/>
      <c r="I9" s="299"/>
      <c r="J9" s="292" t="s">
        <v>108</v>
      </c>
    </row>
    <row r="10" spans="2:17" s="202" customFormat="1" ht="10.5" customHeight="1" x14ac:dyDescent="0.25">
      <c r="B10" s="291"/>
      <c r="C10" s="291"/>
      <c r="D10" s="293"/>
      <c r="E10" s="294"/>
      <c r="F10" s="299"/>
      <c r="G10" s="299"/>
      <c r="H10" s="299"/>
      <c r="I10" s="299"/>
      <c r="J10" s="292"/>
    </row>
    <row r="11" spans="2:17" s="202" customFormat="1" ht="321.75" customHeight="1" x14ac:dyDescent="0.25">
      <c r="B11" s="291"/>
      <c r="C11" s="291"/>
      <c r="D11" s="293"/>
      <c r="E11" s="294"/>
      <c r="F11" s="219" t="s">
        <v>95</v>
      </c>
      <c r="G11" s="219" t="s">
        <v>97</v>
      </c>
      <c r="H11" s="219" t="s">
        <v>98</v>
      </c>
      <c r="I11" s="219" t="s">
        <v>96</v>
      </c>
      <c r="J11" s="292"/>
    </row>
    <row r="12" spans="2:17" s="203" customFormat="1" ht="21" customHeight="1" x14ac:dyDescent="0.25">
      <c r="B12" s="291"/>
      <c r="C12" s="291"/>
      <c r="D12" s="220" t="s">
        <v>86</v>
      </c>
      <c r="E12" s="204" t="s">
        <v>76</v>
      </c>
      <c r="F12" s="7" t="s">
        <v>81</v>
      </c>
      <c r="G12" s="7" t="s">
        <v>80</v>
      </c>
      <c r="H12" s="7" t="s">
        <v>82</v>
      </c>
      <c r="I12" s="7" t="s">
        <v>83</v>
      </c>
      <c r="J12" s="206" t="s">
        <v>87</v>
      </c>
      <c r="K12" s="213"/>
      <c r="L12" s="207"/>
      <c r="M12" s="159"/>
      <c r="N12" s="159"/>
    </row>
    <row r="13" spans="2:17" s="203" customFormat="1" ht="21" customHeight="1" x14ac:dyDescent="0.25">
      <c r="B13" s="204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</row>
    <row r="14" spans="2:17" ht="35.25" customHeight="1" x14ac:dyDescent="0.25">
      <c r="B14" s="228">
        <v>1</v>
      </c>
      <c r="C14" s="233" t="s">
        <v>94</v>
      </c>
      <c r="D14" s="222">
        <v>158.16</v>
      </c>
      <c r="E14" s="215">
        <v>45049</v>
      </c>
      <c r="F14" s="218">
        <v>1.162528</v>
      </c>
      <c r="G14" s="211">
        <v>1</v>
      </c>
      <c r="H14" s="211">
        <v>1</v>
      </c>
      <c r="I14" s="212">
        <v>1</v>
      </c>
      <c r="J14" s="223">
        <f>ROUND(D14*F14*I14*G14*H14,2)</f>
        <v>183.87</v>
      </c>
      <c r="K14" s="208"/>
      <c r="L14" s="208"/>
      <c r="M14" s="209"/>
      <c r="O14" s="209"/>
      <c r="P14" s="209"/>
      <c r="Q14" s="210"/>
    </row>
    <row r="15" spans="2:17" ht="35.25" customHeight="1" x14ac:dyDescent="0.25">
      <c r="B15" s="228">
        <v>2</v>
      </c>
      <c r="C15" s="233" t="s">
        <v>77</v>
      </c>
      <c r="D15" s="222">
        <v>158.16</v>
      </c>
      <c r="E15" s="215">
        <v>17690</v>
      </c>
      <c r="F15" s="218">
        <v>1.1767529999999999</v>
      </c>
      <c r="G15" s="211">
        <v>1.3</v>
      </c>
      <c r="H15" s="211">
        <v>1</v>
      </c>
      <c r="I15" s="212">
        <v>1</v>
      </c>
      <c r="J15" s="223">
        <f>ROUND(D15*F15*I15*G15*H15,2)</f>
        <v>241.95</v>
      </c>
      <c r="K15" s="208"/>
      <c r="L15" s="208"/>
      <c r="M15" s="209"/>
      <c r="O15" s="209"/>
      <c r="P15" s="209"/>
      <c r="Q15" s="210"/>
    </row>
    <row r="16" spans="2:17" ht="35.25" customHeight="1" x14ac:dyDescent="0.25">
      <c r="B16" s="228">
        <v>3</v>
      </c>
      <c r="C16" s="233" t="s">
        <v>78</v>
      </c>
      <c r="D16" s="222">
        <v>158.16</v>
      </c>
      <c r="E16" s="215">
        <v>1541</v>
      </c>
      <c r="F16" s="218">
        <v>1.4432449999999999</v>
      </c>
      <c r="G16" s="211">
        <v>1</v>
      </c>
      <c r="H16" s="211">
        <v>1</v>
      </c>
      <c r="I16" s="212">
        <v>1</v>
      </c>
      <c r="J16" s="223">
        <f>ROUND(D16*F16*I16*G16*H16,2)</f>
        <v>228.26</v>
      </c>
      <c r="K16" s="208"/>
      <c r="L16" s="208"/>
      <c r="M16" s="209"/>
      <c r="O16" s="209"/>
      <c r="P16" s="209"/>
      <c r="Q16" s="210"/>
    </row>
    <row r="18" spans="4:4" x14ac:dyDescent="0.25">
      <c r="D18" s="224"/>
    </row>
  </sheetData>
  <mergeCells count="11">
    <mergeCell ref="H1:J1"/>
    <mergeCell ref="H2:J2"/>
    <mergeCell ref="H3:J3"/>
    <mergeCell ref="C7:J7"/>
    <mergeCell ref="C6:J6"/>
    <mergeCell ref="J9:J11"/>
    <mergeCell ref="B9:B12"/>
    <mergeCell ref="C9:C12"/>
    <mergeCell ref="D9:D11"/>
    <mergeCell ref="E9:E11"/>
    <mergeCell ref="F9:I10"/>
  </mergeCells>
  <pageMargins left="0.62992125984251968" right="0.55118110236220474" top="0.74803149606299213" bottom="0.59055118110236227" header="0.15748031496062992" footer="0.15748031496062992"/>
  <pageSetup paperSize="9" scale="7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17"/>
  <sheetViews>
    <sheetView view="pageBreakPreview" topLeftCell="B1" zoomScale="80" zoomScaleNormal="80" zoomScaleSheetLayoutView="80" workbookViewId="0">
      <selection activeCell="N11" sqref="N11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5.42578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25.5703125" style="203" customWidth="1"/>
    <col min="8" max="8" width="17.140625" style="203" customWidth="1"/>
    <col min="9" max="9" width="18.42578125" style="203" customWidth="1"/>
    <col min="10" max="10" width="26.140625" style="200" customWidth="1"/>
    <col min="11" max="11" width="17.140625" style="200" customWidth="1"/>
    <col min="12" max="12" width="19.28515625" style="200" customWidth="1"/>
    <col min="13" max="13" width="15" style="200" customWidth="1"/>
    <col min="14" max="14" width="15" style="200" bestFit="1" customWidth="1"/>
    <col min="15" max="15" width="18.85546875" style="200" customWidth="1"/>
    <col min="16" max="16" width="20.85546875" style="200" customWidth="1"/>
    <col min="17" max="17" width="18.42578125" style="200" customWidth="1"/>
    <col min="18" max="16384" width="9.140625" style="200"/>
  </cols>
  <sheetData>
    <row r="1" spans="2:17" ht="18" customHeight="1" x14ac:dyDescent="0.3">
      <c r="H1" s="295" t="str">
        <f>'1. АМП_без Акуш и Стомат'!H1:H1</f>
        <v>Приложение № 2</v>
      </c>
      <c r="I1" s="295"/>
      <c r="J1" s="295"/>
    </row>
    <row r="2" spans="2:17" ht="18.75" customHeight="1" x14ac:dyDescent="0.3">
      <c r="H2" s="295" t="str">
        <f>'1. АМП_без Акуш и Стомат'!H2</f>
        <v>к Дополнительному соглашению № 8</v>
      </c>
      <c r="I2" s="295"/>
      <c r="J2" s="295"/>
    </row>
    <row r="3" spans="2:17" ht="18.75" customHeight="1" x14ac:dyDescent="0.3">
      <c r="H3" s="295" t="str">
        <f>'1. АМП_без Акуш и Стомат'!H3</f>
        <v>от "28" декабря 2024 года</v>
      </c>
      <c r="I3" s="295"/>
      <c r="J3" s="295"/>
    </row>
    <row r="4" spans="2:17" ht="20.25" customHeight="1" x14ac:dyDescent="0.3">
      <c r="J4" s="227"/>
    </row>
    <row r="5" spans="2:17" ht="20.25" customHeight="1" x14ac:dyDescent="0.3">
      <c r="J5" s="216"/>
    </row>
    <row r="6" spans="2:17" ht="46.5" customHeight="1" x14ac:dyDescent="0.25">
      <c r="C6" s="298" t="s">
        <v>99</v>
      </c>
      <c r="D6" s="298"/>
      <c r="E6" s="298"/>
      <c r="F6" s="298"/>
      <c r="G6" s="298"/>
      <c r="H6" s="298"/>
      <c r="I6" s="298"/>
      <c r="J6" s="298"/>
    </row>
    <row r="7" spans="2:17" ht="22.5" customHeight="1" x14ac:dyDescent="0.25">
      <c r="C7" s="296" t="str">
        <f>'1. АМП_без Акуш и Стомат'!C7:J7</f>
        <v>(вступает в действие с 01 декабря 2024 года)</v>
      </c>
      <c r="D7" s="296"/>
      <c r="E7" s="296"/>
      <c r="F7" s="296"/>
      <c r="G7" s="296"/>
      <c r="H7" s="296"/>
      <c r="I7" s="296"/>
      <c r="J7" s="296"/>
    </row>
    <row r="8" spans="2:17" ht="24.75" customHeight="1" x14ac:dyDescent="0.25">
      <c r="D8" s="232"/>
      <c r="E8" s="232"/>
      <c r="F8" s="232"/>
      <c r="G8" s="232"/>
      <c r="H8" s="232"/>
      <c r="I8" s="232"/>
      <c r="J8" s="226" t="s">
        <v>92</v>
      </c>
    </row>
    <row r="9" spans="2:17" s="201" customFormat="1" ht="12.75" customHeight="1" x14ac:dyDescent="0.25">
      <c r="B9" s="291" t="s">
        <v>84</v>
      </c>
      <c r="C9" s="291" t="s">
        <v>8</v>
      </c>
      <c r="D9" s="294" t="s">
        <v>79</v>
      </c>
      <c r="E9" s="294" t="str">
        <f>'1. АМП_без Акуш и Стомат'!E9:E11</f>
        <v>Среднемесячная численность прикрепленных к медицинской организации лиц за ноябрь 2024 года (чел.)</v>
      </c>
      <c r="F9" s="276" t="s">
        <v>93</v>
      </c>
      <c r="G9" s="276"/>
      <c r="H9" s="276"/>
      <c r="I9" s="276"/>
      <c r="J9" s="294" t="s">
        <v>107</v>
      </c>
    </row>
    <row r="10" spans="2:17" s="202" customFormat="1" ht="17.25" customHeight="1" x14ac:dyDescent="0.25">
      <c r="B10" s="291"/>
      <c r="C10" s="291"/>
      <c r="D10" s="294"/>
      <c r="E10" s="294"/>
      <c r="F10" s="276"/>
      <c r="G10" s="276"/>
      <c r="H10" s="276"/>
      <c r="I10" s="276"/>
      <c r="J10" s="294"/>
    </row>
    <row r="11" spans="2:17" s="202" customFormat="1" ht="294.75" customHeight="1" x14ac:dyDescent="0.25">
      <c r="B11" s="291"/>
      <c r="C11" s="291"/>
      <c r="D11" s="294"/>
      <c r="E11" s="294"/>
      <c r="F11" s="231" t="s">
        <v>95</v>
      </c>
      <c r="G11" s="231" t="s">
        <v>97</v>
      </c>
      <c r="H11" s="231" t="s">
        <v>98</v>
      </c>
      <c r="I11" s="231" t="s">
        <v>96</v>
      </c>
      <c r="J11" s="294"/>
    </row>
    <row r="12" spans="2:17" s="203" customFormat="1" ht="21" customHeight="1" x14ac:dyDescent="0.25">
      <c r="B12" s="291"/>
      <c r="C12" s="291"/>
      <c r="D12" s="220" t="s">
        <v>88</v>
      </c>
      <c r="E12" s="230" t="s">
        <v>76</v>
      </c>
      <c r="F12" s="7" t="s">
        <v>81</v>
      </c>
      <c r="G12" s="7" t="s">
        <v>80</v>
      </c>
      <c r="H12" s="7" t="s">
        <v>82</v>
      </c>
      <c r="I12" s="7" t="s">
        <v>83</v>
      </c>
      <c r="J12" s="206" t="s">
        <v>89</v>
      </c>
      <c r="K12" s="213"/>
      <c r="L12" s="207"/>
      <c r="M12" s="159"/>
      <c r="N12" s="159"/>
    </row>
    <row r="13" spans="2:17" s="203" customFormat="1" ht="21" customHeight="1" x14ac:dyDescent="0.25">
      <c r="B13" s="230">
        <v>1</v>
      </c>
      <c r="C13" s="230">
        <v>2</v>
      </c>
      <c r="D13" s="230">
        <v>3</v>
      </c>
      <c r="E13" s="230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</row>
    <row r="14" spans="2:17" ht="36" customHeight="1" x14ac:dyDescent="0.25">
      <c r="B14" s="234">
        <v>1</v>
      </c>
      <c r="C14" s="221" t="s">
        <v>77</v>
      </c>
      <c r="D14" s="222">
        <v>141.94999999999999</v>
      </c>
      <c r="E14" s="215">
        <v>36168</v>
      </c>
      <c r="F14" s="218">
        <v>1.1690240000000001</v>
      </c>
      <c r="G14" s="211">
        <v>1.3</v>
      </c>
      <c r="H14" s="211">
        <v>1</v>
      </c>
      <c r="I14" s="214">
        <v>1.091</v>
      </c>
      <c r="J14" s="223">
        <f>ROUND(D14*F14*I14*G14*H14,2)</f>
        <v>235.36</v>
      </c>
      <c r="K14" s="208"/>
      <c r="L14" s="208"/>
      <c r="M14" s="209"/>
      <c r="O14" s="209"/>
      <c r="P14" s="209"/>
      <c r="Q14" s="210"/>
    </row>
    <row r="15" spans="2:17" ht="41.25" customHeight="1" x14ac:dyDescent="0.25">
      <c r="B15" s="234">
        <v>2</v>
      </c>
      <c r="C15" s="221" t="s">
        <v>78</v>
      </c>
      <c r="D15" s="222">
        <v>141.94999999999999</v>
      </c>
      <c r="E15" s="215">
        <v>90578</v>
      </c>
      <c r="F15" s="218">
        <v>1.1504460000000001</v>
      </c>
      <c r="G15" s="211">
        <v>1</v>
      </c>
      <c r="H15" s="211">
        <v>1</v>
      </c>
      <c r="I15" s="214">
        <v>0.95199999999999996</v>
      </c>
      <c r="J15" s="223">
        <f>ROUND(D15*F15*I15*G15*H15,2)</f>
        <v>155.47</v>
      </c>
      <c r="K15" s="208"/>
      <c r="L15" s="208"/>
      <c r="M15" s="209"/>
      <c r="O15" s="209"/>
      <c r="P15" s="209"/>
      <c r="Q15" s="210"/>
    </row>
    <row r="17" spans="4:4" x14ac:dyDescent="0.25">
      <c r="D17" s="224"/>
    </row>
  </sheetData>
  <mergeCells count="11">
    <mergeCell ref="H1:J1"/>
    <mergeCell ref="H2:J2"/>
    <mergeCell ref="H3:J3"/>
    <mergeCell ref="C7:J7"/>
    <mergeCell ref="C6:J6"/>
    <mergeCell ref="J9:J11"/>
    <mergeCell ref="B9:B12"/>
    <mergeCell ref="C9:C12"/>
    <mergeCell ref="D9:D11"/>
    <mergeCell ref="E9:E11"/>
    <mergeCell ref="F9:I10"/>
  </mergeCells>
  <pageMargins left="0.62992125984251968" right="0.55118110236220474" top="0.74803149606299213" bottom="0.59055118110236227" header="0.15748031496062992" footer="0.1574803149606299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4" t="s">
        <v>45</v>
      </c>
      <c r="D1" s="304"/>
      <c r="E1" s="304"/>
      <c r="F1" s="304"/>
      <c r="G1" s="304"/>
      <c r="H1" s="304"/>
      <c r="I1" s="304"/>
      <c r="J1" s="115"/>
      <c r="K1" s="115"/>
    </row>
    <row r="2" spans="2:22" ht="22.5" customHeight="1" x14ac:dyDescent="0.3">
      <c r="C2" s="304"/>
      <c r="D2" s="304"/>
      <c r="E2" s="304"/>
      <c r="F2" s="304"/>
      <c r="G2" s="304"/>
      <c r="H2" s="304"/>
      <c r="I2" s="304"/>
      <c r="J2" s="116"/>
      <c r="K2" s="116"/>
    </row>
    <row r="3" spans="2:22" ht="37.5" customHeight="1" x14ac:dyDescent="0.3">
      <c r="C3" s="265"/>
      <c r="D3" s="265"/>
      <c r="E3" s="265"/>
      <c r="F3" s="265"/>
      <c r="G3" s="265"/>
      <c r="H3" s="265"/>
      <c r="I3" s="265"/>
      <c r="J3" s="122"/>
      <c r="K3" s="122"/>
    </row>
    <row r="4" spans="2:22" s="3" customFormat="1" ht="43.9" customHeight="1" x14ac:dyDescent="0.3">
      <c r="B4" s="305" t="s">
        <v>7</v>
      </c>
      <c r="C4" s="305" t="s">
        <v>8</v>
      </c>
      <c r="D4" s="305" t="s">
        <v>9</v>
      </c>
      <c r="E4" s="305" t="s">
        <v>27</v>
      </c>
      <c r="F4" s="305" t="s">
        <v>19</v>
      </c>
      <c r="G4" s="305" t="s">
        <v>21</v>
      </c>
      <c r="H4" s="276" t="s">
        <v>20</v>
      </c>
      <c r="I4" s="276"/>
      <c r="J4" s="52"/>
      <c r="K4" s="52"/>
    </row>
    <row r="5" spans="2:22" s="4" customFormat="1" ht="62.25" customHeight="1" x14ac:dyDescent="0.3">
      <c r="B5" s="306"/>
      <c r="C5" s="306"/>
      <c r="D5" s="306"/>
      <c r="E5" s="306"/>
      <c r="F5" s="306"/>
      <c r="G5" s="306"/>
      <c r="H5" s="276"/>
      <c r="I5" s="276"/>
      <c r="J5" s="52"/>
      <c r="K5" s="52"/>
    </row>
    <row r="6" spans="2:22" s="4" customFormat="1" ht="49.5" customHeight="1" x14ac:dyDescent="0.3">
      <c r="B6" s="307"/>
      <c r="C6" s="307"/>
      <c r="D6" s="307"/>
      <c r="E6" s="307"/>
      <c r="F6" s="307"/>
      <c r="G6" s="307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00" t="e">
        <f>K10/L10</f>
        <v>#REF!</v>
      </c>
      <c r="I8" s="300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01"/>
      <c r="I9" s="301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02"/>
      <c r="I10" s="302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03" t="e">
        <f>K12/L12</f>
        <v>#REF!</v>
      </c>
      <c r="I11" s="303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03"/>
      <c r="I12" s="303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03" t="e">
        <f>K16/L16</f>
        <v>#REF!</v>
      </c>
      <c r="I13" s="300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03"/>
      <c r="I14" s="301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03"/>
      <c r="I15" s="301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03"/>
      <c r="I16" s="302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00" t="e">
        <f>K19/L19</f>
        <v>#REF!</v>
      </c>
      <c r="I17" s="300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01"/>
      <c r="I18" s="301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02"/>
      <c r="I19" s="301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 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 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 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2025-01-10T10:22:19Z</cp:lastPrinted>
  <dcterms:created xsi:type="dcterms:W3CDTF">2015-02-06T05:02:21Z</dcterms:created>
  <dcterms:modified xsi:type="dcterms:W3CDTF">2025-01-13T04:50:03Z</dcterms:modified>
</cp:coreProperties>
</file>