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4 от 01.10.2024 года\Приложение к вопросу № 14-01 от 01.10.2024_ДС № 5\Доп.соглашение № 5 от 01.10.2024 года\"/>
    </mc:Choice>
  </mc:AlternateContent>
  <bookViews>
    <workbookView xWindow="14505" yWindow="405" windowWidth="14310" windowHeight="11625" tabRatio="829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Стомат'!$A$13:$L$16</definedName>
    <definedName name="_xlnm._FilterDatabase" localSheetId="6" hidden="1">'2. АМП_Акушерств'!$A$13:$L$16</definedName>
    <definedName name="_xlnm._FilterDatabase" localSheetId="7" hidden="1">'3. АМП_Стоматология'!$A$13:$L$15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Стомат'!$B$1:$L$16</definedName>
    <definedName name="_xlnm.Print_Area" localSheetId="6">'2. АМП_Акушерств'!$B$1:$L$16</definedName>
    <definedName name="_xlnm.Print_Area" localSheetId="7">'3. АМП_Стоматология'!$B$1:$L$15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E9" i="35" l="1"/>
  <c r="E9" i="38"/>
  <c r="J1" i="38"/>
  <c r="J1" i="35"/>
  <c r="J2" i="35" l="1"/>
  <c r="J2" i="38"/>
  <c r="J3" i="38" l="1"/>
  <c r="J3" i="35"/>
  <c r="J15" i="38" l="1"/>
  <c r="J14" i="38"/>
  <c r="J16" i="28" l="1"/>
  <c r="K16" i="28" s="1"/>
  <c r="J15" i="28"/>
  <c r="K15" i="28" s="1"/>
  <c r="J14" i="28"/>
  <c r="K14" i="28" s="1"/>
  <c r="J16" i="35"/>
  <c r="J15" i="35"/>
  <c r="J14" i="35"/>
  <c r="K15" i="35" l="1"/>
  <c r="K16" i="35"/>
  <c r="K14" i="35"/>
  <c r="K15" i="38" l="1"/>
  <c r="K14" i="38"/>
  <c r="C7" i="38" l="1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<sst xmlns="http://schemas.openxmlformats.org/spreadsheetml/2006/main" count="403" uniqueCount="122">
  <si>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</si>
  <si>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</si>
  <si>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</si>
  <si>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</si>
  <si>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</si>
  <si>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</si>
  <si>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</si>
  <si>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</si>
  <si>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</si>
  <si>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</si>
  <si>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</si>
  <si>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</si>
  <si>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</si>
  <si>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</si>
  <si>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</si>
  <si>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</si>
  <si>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</si>
  <si>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</si>
  <si>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</si>
  <si>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</si>
  <si>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</si>
  <si>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</si>
  <si>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</si>
  <si>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</si>
  <si>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</si>
  <si>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</si>
  <si>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</si>
  <si>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</si>
  <si>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</si>
  <si>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</si>
  <si>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</si>
  <si>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</si>
  <si>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</si>
  <si>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</si>
  <si>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</si>
  <si>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</si>
  <si>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</si>
  <si>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</si>
  <si>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</si>
  <si>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</si>
  <si>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</si>
  <si>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</si>
  <si>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</si>
  <si>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</si>
  <si>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</si>
  <si>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</si>
  <si>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</si>
  <si>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</si>
  <si>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</si>
  <si>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</si>
  <si>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</si>
  <si>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</si>
  <si>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</si>
  <si>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</si>
  <si>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</si>
  <si>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</si>
  <si>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</si>
  <si>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</si>
  <si>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</si>
  <si>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</si>
  <si>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</si>
  <si>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</si>
  <si>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</si>
  <si>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</si>
  <si>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</si>
  <si>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</si>
  <si>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</si>
  <si>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</si>
  <si>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</si>
  <si>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</si>
  <si>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</si>
  <si>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</si>
  <si>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</si>
  <si>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</si>
  <si>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</si>
  <si>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</si>
  <si>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</si>
  <si>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</si>
  <si>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</si>
  <si>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</si>
  <si>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</si>
  <si>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</si>
  <si>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</si>
  <si>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</si>
  <si>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</si>
  <si>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</si>
  <si>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</si>
  <si>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</si>
  <si>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</si>
  <si>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</si>
  <si>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</si>
  <si>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</si>
  <si>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</si>
  <si>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</si>
  <si>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</si>
  <si>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</si>
  <si>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</si>
  <si>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</si>
  <si>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</si>
  <si>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</si>
  <si>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</si>
  <si>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</si>
  <si>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</si>
  <si>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</si>
  <si>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</si>
  <si>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</si>
  <si>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</si>
  <si>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</si>
  <si>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</si>
  <si>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Дифференцированны подушевой норматив финасирования 
АМП  для i группы по профилю "Акушерсвто и гинекология" на месяц  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</si>
  <si>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2024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</si>
  <si>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2024 год   </t>
    </r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</si>
  <si>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2024 год      </t>
    </r>
  </si>
  <si>
    <t>Дифференцированный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</si>
  <si>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Приложение № 3</t>
  </si>
  <si>
    <t>к Дополнительному соглашению № 5</t>
  </si>
  <si>
    <t>от "04" октября 2024 года</t>
  </si>
  <si>
    <t>(вступает в действие с 01 октября 2024 года)</t>
  </si>
  <si>
    <t>Среднемесячная численность прикрепленных к медицинской организации лиц за август 2024 года (чел.)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</si>
  <si>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01.10.2024г.            (рублей)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</si>
  <si>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01.10.2024г.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</si>
  <si>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01.10.2024г.           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</si>
</sst>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15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0" fontId="13" fillId="2" borderId="16" xfId="1" applyFont="1" applyFill="1" applyBorder="1" applyAlignment="1">
      <alignment horizontal="center" vertical="center" wrapText="1"/>
    </xf>
    <xf numFmtId="0" fontId="13" fillId="2" borderId="16" xfId="1" applyFont="1" applyFill="1" applyBorder="1" applyAlignment="1">
      <alignment horizontal="center" wrapText="1"/>
    </xf>
    <xf numFmtId="0" fontId="13" fillId="2" borderId="17" xfId="1" applyFont="1" applyFill="1" applyBorder="1" applyAlignment="1">
      <alignment horizont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177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0" fontId="56" fillId="2" borderId="0" xfId="1" applyFont="1" applyFill="1" applyAlignment="1">
      <alignment horizontal="right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2" fontId="31" fillId="2" borderId="1" xfId="1" applyNumberFormat="1" applyFont="1" applyFill="1" applyBorder="1" applyAlignment="1">
      <alignment vertical="center" wrapText="1"/>
    </xf>
    <xf numFmtId="4" fontId="13" fillId="2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center" wrapText="1"/>
    </xf>
    <xf numFmtId="177" fontId="31" fillId="2" borderId="0" xfId="1" applyNumberFormat="1" applyFont="1" applyFill="1" applyAlignment="1">
      <alignment wrapText="1"/>
    </xf>
    <xf numFmtId="177" fontId="13" fillId="2" borderId="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vertical="top" wrapText="1"/>
    </xf>
    <xf numFmtId="0" fontId="28" fillId="2" borderId="0" xfId="1" applyFont="1" applyFill="1" applyAlignment="1">
      <alignment horizontal="right" wrapText="1"/>
    </xf>
    <xf numFmtId="0" fontId="55" fillId="2" borderId="0" xfId="1" applyFont="1" applyFill="1" applyAlignment="1">
      <alignment horizontal="right" wrapText="1"/>
    </xf>
    <xf numFmtId="0" fontId="56" fillId="2" borderId="0" xfId="1" applyFont="1" applyFill="1" applyAlignment="1">
      <alignment horizontal="right" wrapText="1"/>
    </xf>
    <xf numFmtId="3" fontId="12" fillId="2" borderId="1" xfId="1" applyNumberFormat="1" applyFont="1" applyFill="1" applyBorder="1" applyAlignment="1">
      <alignment horizontal="center" vertical="top" wrapText="1"/>
    </xf>
    <xf numFmtId="0" fontId="12" fillId="2" borderId="0" xfId="57" applyFont="1" applyFill="1" applyBorder="1" applyAlignment="1">
      <alignment horizontal="right" vertical="center" wrapText="1"/>
    </xf>
    <xf numFmtId="0" fontId="40" fillId="2" borderId="0" xfId="57" applyFont="1" applyFill="1" applyBorder="1" applyAlignment="1">
      <alignment horizontal="center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top" wrapText="1"/>
    </xf>
    <xf numFmtId="0" fontId="50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31" t="s">
        <v>0</v>
      </c>
      <c r="B1" s="231"/>
      <c r="C1" s="231"/>
      <c r="D1" s="231"/>
      <c r="E1" s="231"/>
      <c r="F1" s="231"/>
      <c r="G1" s="79"/>
      <c r="H1" s="79"/>
      <c r="I1" s="79"/>
    </row>
    <row r="2" spans="1:12" ht="35.25" customHeight="1" x14ac:dyDescent="0.25">
      <c r="A2" s="232" t="s">
        <v>49</v>
      </c>
      <c r="B2" s="232"/>
      <c r="C2" s="232"/>
      <c r="D2" s="232"/>
      <c r="E2" s="232"/>
      <c r="F2" s="232"/>
      <c r="G2" s="81"/>
      <c r="H2" s="79"/>
      <c r="I2" s="79"/>
    </row>
    <row r="3" spans="1:12" ht="13.5" customHeight="1" x14ac:dyDescent="0.25">
      <c r="A3" s="232"/>
      <c r="B3" s="232"/>
      <c r="C3" s="232"/>
      <c r="D3" s="232"/>
      <c r="E3" s="232"/>
      <c r="F3" s="232"/>
      <c r="G3" s="232"/>
      <c r="H3" s="231"/>
      <c r="I3" s="231"/>
    </row>
    <row r="4" spans="1:12" ht="15.75" customHeight="1" x14ac:dyDescent="0.25">
      <c r="A4" s="233" t="s">
        <v>7</v>
      </c>
      <c r="B4" s="233" t="s">
        <v>8</v>
      </c>
      <c r="C4" s="236" t="s">
        <v>56</v>
      </c>
      <c r="D4" s="236" t="s">
        <v>27</v>
      </c>
      <c r="E4" s="236" t="s">
        <v>43</v>
      </c>
      <c r="F4" s="236" t="s">
        <v>48</v>
      </c>
    </row>
    <row r="5" spans="1:12" x14ac:dyDescent="0.25">
      <c r="A5" s="234"/>
      <c r="B5" s="234"/>
      <c r="C5" s="237"/>
      <c r="D5" s="237"/>
      <c r="E5" s="237"/>
      <c r="F5" s="237"/>
    </row>
    <row r="6" spans="1:12" ht="99.75" customHeight="1" x14ac:dyDescent="0.25">
      <c r="A6" s="235"/>
      <c r="B6" s="235"/>
      <c r="C6" s="238"/>
      <c r="D6" s="238"/>
      <c r="E6" s="238"/>
      <c r="F6" s="238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7" t="s">
        <v>57</v>
      </c>
      <c r="D1" s="307"/>
      <c r="E1" s="307"/>
      <c r="F1" s="307"/>
      <c r="G1" s="307"/>
      <c r="H1" s="307"/>
      <c r="I1" s="307"/>
      <c r="J1" s="45"/>
      <c r="K1" s="58"/>
    </row>
    <row r="2" spans="2:22" ht="22.5" customHeight="1" x14ac:dyDescent="0.3">
      <c r="C2" s="307"/>
      <c r="D2" s="307"/>
      <c r="E2" s="307"/>
      <c r="F2" s="307"/>
      <c r="G2" s="307"/>
      <c r="H2" s="307"/>
      <c r="I2" s="307"/>
      <c r="J2" s="46"/>
      <c r="K2" s="59"/>
    </row>
    <row r="3" spans="2:22" ht="37.5" customHeight="1" x14ac:dyDescent="0.3">
      <c r="C3" s="260"/>
      <c r="D3" s="260"/>
      <c r="E3" s="260"/>
      <c r="F3" s="260"/>
      <c r="G3" s="260"/>
      <c r="H3" s="260"/>
      <c r="I3" s="260"/>
      <c r="J3" s="51"/>
      <c r="K3" s="51"/>
    </row>
    <row r="4" spans="2:22" s="3" customFormat="1" ht="43.9" customHeight="1" x14ac:dyDescent="0.3">
      <c r="B4" s="308" t="s">
        <v>7</v>
      </c>
      <c r="C4" s="308" t="s">
        <v>8</v>
      </c>
      <c r="D4" s="308" t="s">
        <v>9</v>
      </c>
      <c r="E4" s="308" t="s">
        <v>27</v>
      </c>
      <c r="F4" s="308" t="s">
        <v>19</v>
      </c>
      <c r="G4" s="308" t="s">
        <v>21</v>
      </c>
      <c r="H4" s="271" t="s">
        <v>20</v>
      </c>
      <c r="I4" s="271"/>
      <c r="J4" s="52"/>
      <c r="K4" s="52"/>
    </row>
    <row r="5" spans="2:22" s="4" customFormat="1" ht="62.25" customHeight="1" x14ac:dyDescent="0.3">
      <c r="B5" s="309"/>
      <c r="C5" s="309"/>
      <c r="D5" s="309"/>
      <c r="E5" s="309"/>
      <c r="F5" s="309"/>
      <c r="G5" s="309"/>
      <c r="H5" s="271"/>
      <c r="I5" s="271"/>
      <c r="J5" s="52"/>
      <c r="K5" s="52"/>
    </row>
    <row r="6" spans="2:22" s="4" customFormat="1" ht="49.5" customHeight="1" x14ac:dyDescent="0.3">
      <c r="B6" s="310"/>
      <c r="C6" s="310"/>
      <c r="D6" s="310"/>
      <c r="E6" s="310"/>
      <c r="F6" s="310"/>
      <c r="G6" s="31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03" t="e">
        <f>ROUND(K10/L10,2)</f>
        <v>#REF!</v>
      </c>
      <c r="I8" s="30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04"/>
      <c r="I9" s="30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05"/>
      <c r="I10" s="30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03" t="e">
        <f>ROUND(K11/L11,2)</f>
        <v>#REF!</v>
      </c>
      <c r="I11" s="30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05"/>
      <c r="I12" s="30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03" t="e">
        <f>ROUND(K14/L14,2)</f>
        <v>#REF!</v>
      </c>
      <c r="I13" s="30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04"/>
      <c r="I14" s="30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05"/>
      <c r="I15" s="30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03" t="e">
        <f>ROUND(K19/L19,2)</f>
        <v>#REF!</v>
      </c>
      <c r="I16" s="30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04"/>
      <c r="I17" s="30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04"/>
      <c r="I18" s="30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05"/>
      <c r="I19" s="30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7" t="s">
        <v>45</v>
      </c>
      <c r="D1" s="307"/>
      <c r="E1" s="307"/>
      <c r="F1" s="307"/>
      <c r="G1" s="307"/>
      <c r="H1" s="307"/>
      <c r="I1" s="307"/>
      <c r="J1" s="115"/>
      <c r="K1" s="115"/>
    </row>
    <row r="2" spans="2:22" ht="22.5" customHeight="1" x14ac:dyDescent="0.3">
      <c r="C2" s="307"/>
      <c r="D2" s="307"/>
      <c r="E2" s="307"/>
      <c r="F2" s="307"/>
      <c r="G2" s="307"/>
      <c r="H2" s="307"/>
      <c r="I2" s="307"/>
      <c r="J2" s="116"/>
      <c r="K2" s="116"/>
    </row>
    <row r="3" spans="2:22" ht="37.5" customHeight="1" x14ac:dyDescent="0.3">
      <c r="C3" s="260"/>
      <c r="D3" s="260"/>
      <c r="E3" s="260"/>
      <c r="F3" s="260"/>
      <c r="G3" s="260"/>
      <c r="H3" s="260"/>
      <c r="I3" s="260"/>
      <c r="J3" s="122"/>
      <c r="K3" s="122"/>
    </row>
    <row r="4" spans="2:22" s="3" customFormat="1" ht="43.9" customHeight="1" x14ac:dyDescent="0.3">
      <c r="B4" s="308" t="s">
        <v>7</v>
      </c>
      <c r="C4" s="308" t="s">
        <v>8</v>
      </c>
      <c r="D4" s="308" t="s">
        <v>9</v>
      </c>
      <c r="E4" s="308" t="s">
        <v>27</v>
      </c>
      <c r="F4" s="308" t="s">
        <v>19</v>
      </c>
      <c r="G4" s="308" t="s">
        <v>21</v>
      </c>
      <c r="H4" s="271" t="s">
        <v>20</v>
      </c>
      <c r="I4" s="271"/>
      <c r="J4" s="52"/>
      <c r="K4" s="52"/>
    </row>
    <row r="5" spans="2:22" s="4" customFormat="1" ht="62.25" customHeight="1" x14ac:dyDescent="0.3">
      <c r="B5" s="309"/>
      <c r="C5" s="309"/>
      <c r="D5" s="309"/>
      <c r="E5" s="309"/>
      <c r="F5" s="309"/>
      <c r="G5" s="309"/>
      <c r="H5" s="271"/>
      <c r="I5" s="271"/>
      <c r="J5" s="52"/>
      <c r="K5" s="52"/>
    </row>
    <row r="6" spans="2:22" s="4" customFormat="1" ht="49.5" customHeight="1" x14ac:dyDescent="0.3">
      <c r="B6" s="310"/>
      <c r="C6" s="310"/>
      <c r="D6" s="310"/>
      <c r="E6" s="310"/>
      <c r="F6" s="310"/>
      <c r="G6" s="310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11" t="e">
        <f>K15/L15</f>
        <v>#REF!</v>
      </c>
      <c r="I8" s="30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12"/>
      <c r="I9" s="30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12"/>
      <c r="I10" s="30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12"/>
      <c r="I11" s="30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12"/>
      <c r="I12" s="30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12"/>
      <c r="I13" s="30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12"/>
      <c r="I14" s="30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13"/>
      <c r="I15" s="30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03" t="e">
        <f>K19/L19</f>
        <v>#REF!</v>
      </c>
      <c r="I16" s="30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04"/>
      <c r="I17" s="30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04"/>
      <c r="I18" s="30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05"/>
      <c r="I19" s="30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07" t="s">
        <v>45</v>
      </c>
      <c r="D1" s="307"/>
      <c r="E1" s="307"/>
      <c r="F1" s="307"/>
      <c r="G1" s="307"/>
      <c r="H1" s="307"/>
      <c r="I1" s="307"/>
      <c r="J1" s="115"/>
      <c r="K1" s="115"/>
    </row>
    <row r="2" spans="2:15" ht="22.5" customHeight="1" x14ac:dyDescent="0.3">
      <c r="C2" s="307"/>
      <c r="D2" s="307"/>
      <c r="E2" s="307"/>
      <c r="F2" s="307"/>
      <c r="G2" s="307"/>
      <c r="H2" s="307"/>
      <c r="I2" s="307"/>
      <c r="J2" s="116"/>
      <c r="K2" s="116"/>
    </row>
    <row r="3" spans="2:15" ht="37.5" customHeight="1" x14ac:dyDescent="0.3">
      <c r="C3" s="260"/>
      <c r="D3" s="260"/>
      <c r="E3" s="260"/>
      <c r="F3" s="260"/>
      <c r="G3" s="260"/>
      <c r="H3" s="260"/>
      <c r="I3" s="260"/>
      <c r="J3" s="122"/>
      <c r="K3" s="122"/>
    </row>
    <row r="4" spans="2:15" s="3" customFormat="1" ht="43.9" customHeight="1" x14ac:dyDescent="0.3">
      <c r="B4" s="308" t="s">
        <v>7</v>
      </c>
      <c r="C4" s="308" t="s">
        <v>8</v>
      </c>
      <c r="D4" s="308" t="s">
        <v>9</v>
      </c>
      <c r="E4" s="308" t="s">
        <v>27</v>
      </c>
      <c r="F4" s="308" t="s">
        <v>19</v>
      </c>
      <c r="G4" s="308" t="s">
        <v>21</v>
      </c>
      <c r="H4" s="271" t="s">
        <v>20</v>
      </c>
      <c r="I4" s="271"/>
      <c r="J4" s="52"/>
      <c r="K4" s="52"/>
    </row>
    <row r="5" spans="2:15" s="4" customFormat="1" ht="62.25" customHeight="1" x14ac:dyDescent="0.3">
      <c r="B5" s="309"/>
      <c r="C5" s="309"/>
      <c r="D5" s="309"/>
      <c r="E5" s="309"/>
      <c r="F5" s="309"/>
      <c r="G5" s="309"/>
      <c r="H5" s="271"/>
      <c r="I5" s="271"/>
      <c r="J5" s="52"/>
      <c r="K5" s="52"/>
    </row>
    <row r="6" spans="2:15" s="4" customFormat="1" ht="49.5" customHeight="1" x14ac:dyDescent="0.3">
      <c r="B6" s="310"/>
      <c r="C6" s="310"/>
      <c r="D6" s="310"/>
      <c r="E6" s="310"/>
      <c r="F6" s="310"/>
      <c r="G6" s="310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14" t="e">
        <f>K12/L12</f>
        <v>#REF!</v>
      </c>
      <c r="I8" s="30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14"/>
      <c r="I9" s="30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14"/>
      <c r="I10" s="30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14"/>
      <c r="I11" s="30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14"/>
      <c r="I12" s="30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14" t="e">
        <f>K15/L15</f>
        <v>#REF!</v>
      </c>
      <c r="I13" s="30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14"/>
      <c r="I14" s="30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14"/>
      <c r="I15" s="30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14" t="e">
        <f>K19/L19</f>
        <v>#REF!</v>
      </c>
      <c r="I16" s="30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14"/>
      <c r="I17" s="30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14"/>
      <c r="I18" s="30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14"/>
      <c r="I19" s="30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8"/>
      <c r="P1" s="258"/>
      <c r="Q1" s="258"/>
      <c r="R1" s="258"/>
      <c r="S1" s="185"/>
      <c r="T1" s="185"/>
    </row>
    <row r="2" spans="1:44" ht="22.5" customHeight="1" x14ac:dyDescent="0.3">
      <c r="O2" s="259"/>
      <c r="P2" s="259"/>
      <c r="Q2" s="259"/>
      <c r="R2" s="259"/>
      <c r="S2" s="186"/>
      <c r="T2" s="186"/>
    </row>
    <row r="3" spans="1:44" ht="48" customHeight="1" x14ac:dyDescent="0.3">
      <c r="C3" s="260" t="s">
        <v>61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"/>
      <c r="R3" s="2" t="s">
        <v>16</v>
      </c>
      <c r="S3" s="2"/>
      <c r="T3" s="2"/>
    </row>
    <row r="4" spans="1:44" s="3" customFormat="1" ht="43.9" customHeight="1" x14ac:dyDescent="0.3">
      <c r="B4" s="261" t="s">
        <v>7</v>
      </c>
      <c r="C4" s="261" t="s">
        <v>8</v>
      </c>
      <c r="D4" s="262" t="s">
        <v>52</v>
      </c>
      <c r="E4" s="262" t="s">
        <v>58</v>
      </c>
      <c r="F4" s="265" t="s">
        <v>10</v>
      </c>
      <c r="G4" s="266"/>
      <c r="H4" s="266"/>
      <c r="I4" s="266"/>
      <c r="J4" s="266"/>
      <c r="K4" s="266"/>
      <c r="L4" s="266"/>
      <c r="M4" s="252" t="s">
        <v>38</v>
      </c>
      <c r="N4" s="252" t="s">
        <v>42</v>
      </c>
      <c r="O4" s="252" t="s">
        <v>28</v>
      </c>
      <c r="P4" s="255" t="s">
        <v>53</v>
      </c>
      <c r="Q4" s="255" t="s">
        <v>29</v>
      </c>
      <c r="R4" s="255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61"/>
      <c r="C5" s="261"/>
      <c r="D5" s="263"/>
      <c r="E5" s="263"/>
      <c r="F5" s="252" t="s">
        <v>11</v>
      </c>
      <c r="G5" s="252" t="s">
        <v>48</v>
      </c>
      <c r="H5" s="265" t="s">
        <v>63</v>
      </c>
      <c r="I5" s="266"/>
      <c r="J5" s="267"/>
      <c r="K5" s="255" t="s">
        <v>36</v>
      </c>
      <c r="L5" s="255" t="s">
        <v>37</v>
      </c>
      <c r="M5" s="253"/>
      <c r="N5" s="253"/>
      <c r="O5" s="253"/>
      <c r="P5" s="256"/>
      <c r="Q5" s="256"/>
      <c r="R5" s="256"/>
      <c r="S5" s="63"/>
      <c r="T5" s="24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1"/>
      <c r="C6" s="261"/>
      <c r="D6" s="264"/>
      <c r="E6" s="264"/>
      <c r="F6" s="254"/>
      <c r="G6" s="254"/>
      <c r="H6" s="183" t="s">
        <v>69</v>
      </c>
      <c r="I6" s="183" t="s">
        <v>64</v>
      </c>
      <c r="J6" s="183" t="s">
        <v>65</v>
      </c>
      <c r="K6" s="257"/>
      <c r="L6" s="257"/>
      <c r="M6" s="254"/>
      <c r="N6" s="254"/>
      <c r="O6" s="254"/>
      <c r="P6" s="257"/>
      <c r="Q6" s="257"/>
      <c r="R6" s="257"/>
      <c r="S6" s="63"/>
      <c r="T6" s="24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1"/>
      <c r="C7" s="261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3"/>
      <c r="U7" s="244" t="s">
        <v>18</v>
      </c>
      <c r="V7" s="245"/>
      <c r="AE7" s="139"/>
      <c r="AF7" s="139"/>
      <c r="AH7" s="139" t="s">
        <v>59</v>
      </c>
      <c r="AL7" s="246" t="s">
        <v>60</v>
      </c>
      <c r="AM7" s="246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7" t="e">
        <f>V14/X14</f>
        <v>#REF!</v>
      </c>
      <c r="M9" s="247" t="e">
        <f>D9*L9</f>
        <v>#REF!</v>
      </c>
      <c r="N9" s="249" t="e">
        <f>R22/R23</f>
        <v>#REF!</v>
      </c>
      <c r="O9" s="24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8"/>
      <c r="M10" s="248"/>
      <c r="N10" s="250"/>
      <c r="O10" s="248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39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8"/>
      <c r="M11" s="248"/>
      <c r="N11" s="250"/>
      <c r="O11" s="24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39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8"/>
      <c r="M12" s="248"/>
      <c r="N12" s="250"/>
      <c r="O12" s="248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39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8"/>
      <c r="M13" s="248"/>
      <c r="N13" s="250"/>
      <c r="O13" s="24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39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8"/>
      <c r="M14" s="248"/>
      <c r="N14" s="250"/>
      <c r="O14" s="248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39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5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50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40" t="e">
        <f>V20/X20</f>
        <v>#REF!</v>
      </c>
      <c r="M17" s="240" t="e">
        <f>ROUND(D18*L17,2)</f>
        <v>#REF!</v>
      </c>
      <c r="N17" s="250"/>
      <c r="O17" s="24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1"/>
      <c r="M18" s="241"/>
      <c r="N18" s="250"/>
      <c r="O18" s="241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1"/>
      <c r="M19" s="241"/>
      <c r="N19" s="250"/>
      <c r="O19" s="241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2"/>
      <c r="M20" s="242"/>
      <c r="N20" s="251"/>
      <c r="O20" s="242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58"/>
      <c r="P1" s="258"/>
      <c r="Q1" s="258"/>
      <c r="R1" s="258"/>
      <c r="S1" s="175"/>
      <c r="T1" s="175"/>
    </row>
    <row r="2" spans="1:44" ht="22.5" customHeight="1" x14ac:dyDescent="0.3">
      <c r="O2" s="259"/>
      <c r="P2" s="259"/>
      <c r="Q2" s="259"/>
      <c r="R2" s="259"/>
      <c r="S2" s="176"/>
      <c r="T2" s="176"/>
    </row>
    <row r="3" spans="1:44" ht="48" customHeight="1" x14ac:dyDescent="0.3">
      <c r="C3" s="260" t="s">
        <v>61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"/>
      <c r="R3" s="2" t="s">
        <v>16</v>
      </c>
      <c r="S3" s="2"/>
      <c r="T3" s="2"/>
    </row>
    <row r="4" spans="1:44" s="3" customFormat="1" ht="43.9" customHeight="1" x14ac:dyDescent="0.3">
      <c r="B4" s="261" t="s">
        <v>7</v>
      </c>
      <c r="C4" s="261" t="s">
        <v>8</v>
      </c>
      <c r="D4" s="262" t="s">
        <v>52</v>
      </c>
      <c r="E4" s="262" t="s">
        <v>58</v>
      </c>
      <c r="F4" s="265" t="s">
        <v>10</v>
      </c>
      <c r="G4" s="266"/>
      <c r="H4" s="266"/>
      <c r="I4" s="266"/>
      <c r="J4" s="266"/>
      <c r="K4" s="266"/>
      <c r="L4" s="266"/>
      <c r="M4" s="252" t="s">
        <v>38</v>
      </c>
      <c r="N4" s="252" t="s">
        <v>42</v>
      </c>
      <c r="O4" s="252" t="s">
        <v>28</v>
      </c>
      <c r="P4" s="255" t="s">
        <v>53</v>
      </c>
      <c r="Q4" s="255" t="s">
        <v>29</v>
      </c>
      <c r="R4" s="255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61"/>
      <c r="C5" s="261"/>
      <c r="D5" s="263"/>
      <c r="E5" s="263"/>
      <c r="F5" s="252" t="s">
        <v>11</v>
      </c>
      <c r="G5" s="252" t="s">
        <v>48</v>
      </c>
      <c r="H5" s="265" t="s">
        <v>63</v>
      </c>
      <c r="I5" s="266"/>
      <c r="J5" s="267"/>
      <c r="K5" s="255" t="s">
        <v>36</v>
      </c>
      <c r="L5" s="255" t="s">
        <v>37</v>
      </c>
      <c r="M5" s="253"/>
      <c r="N5" s="253"/>
      <c r="O5" s="253"/>
      <c r="P5" s="256"/>
      <c r="Q5" s="256"/>
      <c r="R5" s="256"/>
      <c r="S5" s="63"/>
      <c r="T5" s="24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1"/>
      <c r="C6" s="261"/>
      <c r="D6" s="264"/>
      <c r="E6" s="264"/>
      <c r="F6" s="254"/>
      <c r="G6" s="254"/>
      <c r="H6" s="177" t="s">
        <v>69</v>
      </c>
      <c r="I6" s="177" t="s">
        <v>64</v>
      </c>
      <c r="J6" s="177" t="s">
        <v>65</v>
      </c>
      <c r="K6" s="257"/>
      <c r="L6" s="257"/>
      <c r="M6" s="254"/>
      <c r="N6" s="254"/>
      <c r="O6" s="254"/>
      <c r="P6" s="257"/>
      <c r="Q6" s="257"/>
      <c r="R6" s="257"/>
      <c r="S6" s="63"/>
      <c r="T6" s="24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1"/>
      <c r="C7" s="261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3"/>
      <c r="U7" s="244" t="s">
        <v>18</v>
      </c>
      <c r="V7" s="245"/>
      <c r="AE7" s="139"/>
      <c r="AF7" s="139"/>
      <c r="AH7" s="139" t="s">
        <v>59</v>
      </c>
      <c r="AL7" s="246" t="s">
        <v>60</v>
      </c>
      <c r="AM7" s="246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7" t="e">
        <f>V14/X14</f>
        <v>#REF!</v>
      </c>
      <c r="M9" s="247" t="e">
        <f>D9*L9</f>
        <v>#REF!</v>
      </c>
      <c r="N9" s="249" t="e">
        <f>R22/R23</f>
        <v>#REF!</v>
      </c>
      <c r="O9" s="24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48"/>
      <c r="M10" s="248"/>
      <c r="N10" s="250"/>
      <c r="O10" s="248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39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48"/>
      <c r="M11" s="248"/>
      <c r="N11" s="250"/>
      <c r="O11" s="248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39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48"/>
      <c r="M12" s="248"/>
      <c r="N12" s="250"/>
      <c r="O12" s="248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39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48"/>
      <c r="M13" s="248"/>
      <c r="N13" s="250"/>
      <c r="O13" s="248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39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48"/>
      <c r="M14" s="248"/>
      <c r="N14" s="250"/>
      <c r="O14" s="248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39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50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50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40" t="e">
        <f>V20/X20</f>
        <v>#REF!</v>
      </c>
      <c r="M17" s="240" t="e">
        <f>ROUND(D18*L17,2)</f>
        <v>#REF!</v>
      </c>
      <c r="N17" s="250"/>
      <c r="O17" s="240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41"/>
      <c r="M18" s="241"/>
      <c r="N18" s="250"/>
      <c r="O18" s="241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41"/>
      <c r="M19" s="241"/>
      <c r="N19" s="250"/>
      <c r="O19" s="241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42"/>
      <c r="M20" s="242"/>
      <c r="N20" s="251"/>
      <c r="O20" s="242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58"/>
      <c r="P1" s="258"/>
      <c r="Q1" s="258"/>
      <c r="R1" s="258"/>
      <c r="S1" s="175"/>
      <c r="T1" s="175"/>
    </row>
    <row r="2" spans="1:43" ht="22.5" customHeight="1" x14ac:dyDescent="0.3">
      <c r="O2" s="259"/>
      <c r="P2" s="259"/>
      <c r="Q2" s="259"/>
      <c r="R2" s="259"/>
      <c r="S2" s="176"/>
      <c r="T2" s="176"/>
    </row>
    <row r="3" spans="1:43" ht="48" customHeight="1" x14ac:dyDescent="0.3">
      <c r="C3" s="260" t="s">
        <v>61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"/>
      <c r="R3" s="2" t="s">
        <v>16</v>
      </c>
      <c r="S3" s="2"/>
      <c r="T3" s="2"/>
    </row>
    <row r="4" spans="1:43" s="3" customFormat="1" ht="43.9" customHeight="1" x14ac:dyDescent="0.3">
      <c r="B4" s="261" t="s">
        <v>7</v>
      </c>
      <c r="C4" s="261" t="s">
        <v>8</v>
      </c>
      <c r="D4" s="262" t="s">
        <v>52</v>
      </c>
      <c r="E4" s="262" t="s">
        <v>58</v>
      </c>
      <c r="F4" s="265" t="s">
        <v>10</v>
      </c>
      <c r="G4" s="266"/>
      <c r="H4" s="266"/>
      <c r="I4" s="266"/>
      <c r="J4" s="266"/>
      <c r="K4" s="266"/>
      <c r="L4" s="266"/>
      <c r="M4" s="252" t="s">
        <v>38</v>
      </c>
      <c r="N4" s="252" t="s">
        <v>42</v>
      </c>
      <c r="O4" s="252" t="s">
        <v>28</v>
      </c>
      <c r="P4" s="255" t="s">
        <v>53</v>
      </c>
      <c r="Q4" s="255" t="s">
        <v>29</v>
      </c>
      <c r="R4" s="255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61"/>
      <c r="C5" s="261"/>
      <c r="D5" s="263"/>
      <c r="E5" s="263"/>
      <c r="F5" s="252" t="s">
        <v>11</v>
      </c>
      <c r="G5" s="252" t="s">
        <v>48</v>
      </c>
      <c r="H5" s="265" t="s">
        <v>63</v>
      </c>
      <c r="I5" s="266"/>
      <c r="J5" s="267"/>
      <c r="K5" s="255" t="s">
        <v>36</v>
      </c>
      <c r="L5" s="255" t="s">
        <v>37</v>
      </c>
      <c r="M5" s="253"/>
      <c r="N5" s="253"/>
      <c r="O5" s="253"/>
      <c r="P5" s="256"/>
      <c r="Q5" s="256"/>
      <c r="R5" s="256"/>
      <c r="S5" s="63"/>
      <c r="T5" s="243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61"/>
      <c r="C6" s="261"/>
      <c r="D6" s="264"/>
      <c r="E6" s="264"/>
      <c r="F6" s="254"/>
      <c r="G6" s="254"/>
      <c r="H6" s="177" t="s">
        <v>69</v>
      </c>
      <c r="I6" s="177" t="s">
        <v>64</v>
      </c>
      <c r="J6" s="177" t="s">
        <v>65</v>
      </c>
      <c r="K6" s="257"/>
      <c r="L6" s="257"/>
      <c r="M6" s="254"/>
      <c r="N6" s="254"/>
      <c r="O6" s="254"/>
      <c r="P6" s="257"/>
      <c r="Q6" s="257"/>
      <c r="R6" s="257"/>
      <c r="S6" s="63"/>
      <c r="T6" s="243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61"/>
      <c r="C7" s="261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3"/>
      <c r="U7" s="244" t="s">
        <v>18</v>
      </c>
      <c r="V7" s="245"/>
      <c r="AE7" s="139"/>
      <c r="AF7" s="139"/>
      <c r="AH7" s="139" t="s">
        <v>59</v>
      </c>
      <c r="AL7" s="246" t="s">
        <v>60</v>
      </c>
      <c r="AM7" s="246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7" t="e">
        <f>V14/X14</f>
        <v>#REF!</v>
      </c>
      <c r="M9" s="247" t="e">
        <f>D9*L9</f>
        <v>#REF!</v>
      </c>
      <c r="N9" s="249" t="e">
        <f>R22/R23</f>
        <v>#REF!</v>
      </c>
      <c r="O9" s="24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8"/>
      <c r="M10" s="248"/>
      <c r="N10" s="250"/>
      <c r="O10" s="248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39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8"/>
      <c r="M11" s="248"/>
      <c r="N11" s="250"/>
      <c r="O11" s="24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39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8"/>
      <c r="M12" s="248"/>
      <c r="N12" s="250"/>
      <c r="O12" s="248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39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8"/>
      <c r="M13" s="248"/>
      <c r="N13" s="250"/>
      <c r="O13" s="24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39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8"/>
      <c r="M14" s="248"/>
      <c r="N14" s="250"/>
      <c r="O14" s="248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39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5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50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40" t="e">
        <f>V20/X20</f>
        <v>#REF!</v>
      </c>
      <c r="M17" s="240" t="e">
        <f>ROUND(D18*L17,2)</f>
        <v>#REF!</v>
      </c>
      <c r="N17" s="250"/>
      <c r="O17" s="24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1"/>
      <c r="M18" s="241"/>
      <c r="N18" s="250"/>
      <c r="O18" s="241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1"/>
      <c r="M19" s="241"/>
      <c r="N19" s="250"/>
      <c r="O19" s="241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2"/>
      <c r="M20" s="242"/>
      <c r="N20" s="251"/>
      <c r="O20" s="242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58"/>
      <c r="N1" s="258"/>
      <c r="O1" s="258"/>
      <c r="P1" s="258"/>
      <c r="Q1" s="115"/>
    </row>
    <row r="2" spans="1:22" ht="22.5" customHeight="1" x14ac:dyDescent="0.3">
      <c r="M2" s="259"/>
      <c r="N2" s="259"/>
      <c r="O2" s="259"/>
      <c r="P2" s="259"/>
      <c r="Q2" s="116"/>
    </row>
    <row r="3" spans="1:22" ht="48" customHeight="1" x14ac:dyDescent="0.3">
      <c r="C3" s="260" t="s">
        <v>55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"/>
      <c r="P3" s="2" t="s">
        <v>16</v>
      </c>
      <c r="Q3" s="2"/>
    </row>
    <row r="4" spans="1:22" s="3" customFormat="1" ht="43.9" customHeight="1" x14ac:dyDescent="0.3">
      <c r="B4" s="261" t="s">
        <v>7</v>
      </c>
      <c r="C4" s="261" t="s">
        <v>8</v>
      </c>
      <c r="D4" s="285" t="s">
        <v>52</v>
      </c>
      <c r="E4" s="262" t="s">
        <v>44</v>
      </c>
      <c r="F4" s="265" t="s">
        <v>10</v>
      </c>
      <c r="G4" s="266"/>
      <c r="H4" s="266"/>
      <c r="I4" s="266"/>
      <c r="J4" s="266"/>
      <c r="K4" s="271" t="s">
        <v>38</v>
      </c>
      <c r="L4" s="271" t="s">
        <v>42</v>
      </c>
      <c r="M4" s="271" t="s">
        <v>28</v>
      </c>
      <c r="N4" s="272" t="s">
        <v>53</v>
      </c>
      <c r="O4" s="272" t="s">
        <v>29</v>
      </c>
      <c r="P4" s="255" t="s">
        <v>17</v>
      </c>
      <c r="Q4" s="63"/>
    </row>
    <row r="5" spans="1:22" s="4" customFormat="1" ht="144.75" customHeight="1" x14ac:dyDescent="0.3">
      <c r="B5" s="261"/>
      <c r="C5" s="261"/>
      <c r="D5" s="285"/>
      <c r="E5" s="263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71"/>
      <c r="L5" s="271"/>
      <c r="M5" s="271"/>
      <c r="N5" s="272"/>
      <c r="O5" s="272"/>
      <c r="P5" s="257"/>
      <c r="Q5" s="63"/>
    </row>
    <row r="6" spans="1:22" s="5" customFormat="1" ht="42.75" customHeight="1" x14ac:dyDescent="0.3">
      <c r="B6" s="261"/>
      <c r="C6" s="261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44" t="s">
        <v>18</v>
      </c>
      <c r="S6" s="245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68" t="e">
        <f>S15/U15</f>
        <v>#REF!</v>
      </c>
      <c r="K8" s="273" t="e">
        <f>ROUND(D8*J8,2)</f>
        <v>#REF!</v>
      </c>
      <c r="L8" s="276" t="e">
        <f>P20/P21</f>
        <v>#REF!</v>
      </c>
      <c r="M8" s="279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69"/>
      <c r="K9" s="274"/>
      <c r="L9" s="277"/>
      <c r="M9" s="280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69"/>
      <c r="K10" s="274"/>
      <c r="L10" s="277"/>
      <c r="M10" s="280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69"/>
      <c r="K11" s="274"/>
      <c r="L11" s="277"/>
      <c r="M11" s="280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69"/>
      <c r="K12" s="274"/>
      <c r="L12" s="277"/>
      <c r="M12" s="280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69"/>
      <c r="K13" s="274"/>
      <c r="L13" s="277"/>
      <c r="M13" s="280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69"/>
      <c r="K14" s="274"/>
      <c r="L14" s="277"/>
      <c r="M14" s="280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70"/>
      <c r="K15" s="275"/>
      <c r="L15" s="277"/>
      <c r="M15" s="281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68" t="e">
        <f>S19/U19</f>
        <v>#REF!</v>
      </c>
      <c r="K16" s="273" t="e">
        <f>ROUND(D16*J16,2)</f>
        <v>#REF!</v>
      </c>
      <c r="L16" s="277"/>
      <c r="M16" s="282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69"/>
      <c r="K17" s="274"/>
      <c r="L17" s="277"/>
      <c r="M17" s="283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69"/>
      <c r="K18" s="274"/>
      <c r="L18" s="277"/>
      <c r="M18" s="283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70"/>
      <c r="K19" s="275"/>
      <c r="L19" s="278"/>
      <c r="M19" s="284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view="pageBreakPreview" topLeftCell="B11" zoomScale="80" zoomScaleNormal="80" zoomScaleSheetLayoutView="80" workbookViewId="0">
      <selection activeCell="P12" sqref="P12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8.8554687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7.8554687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1:19" ht="18" customHeight="1" x14ac:dyDescent="0.3">
      <c r="J1" s="291" t="s">
        <v>114</v>
      </c>
      <c r="K1" s="291"/>
      <c r="L1" s="291"/>
    </row>
    <row r="2" spans="1:19" ht="18" customHeight="1" x14ac:dyDescent="0.3">
      <c r="J2" s="291" t="s">
        <v>115</v>
      </c>
      <c r="K2" s="291"/>
      <c r="L2" s="291"/>
    </row>
    <row r="3" spans="1:19" ht="18.75" customHeight="1" x14ac:dyDescent="0.3">
      <c r="J3" s="291" t="s">
        <v>116</v>
      </c>
      <c r="K3" s="291"/>
      <c r="L3" s="291"/>
    </row>
    <row r="4" spans="1:19" ht="18.75" hidden="1" customHeight="1" x14ac:dyDescent="0.3">
      <c r="J4" s="292"/>
      <c r="K4" s="292"/>
      <c r="L4" s="292"/>
    </row>
    <row r="5" spans="1:19" ht="20.25" customHeight="1" x14ac:dyDescent="0.3">
      <c r="K5" s="290"/>
      <c r="L5" s="290"/>
    </row>
    <row r="6" spans="1:19" ht="46.5" customHeight="1" x14ac:dyDescent="0.25">
      <c r="C6" s="297" t="s">
        <v>112</v>
      </c>
      <c r="D6" s="297"/>
      <c r="E6" s="297"/>
      <c r="F6" s="297"/>
      <c r="G6" s="297"/>
      <c r="H6" s="297"/>
      <c r="I6" s="297"/>
      <c r="J6" s="297"/>
      <c r="K6" s="297"/>
      <c r="L6" s="297"/>
    </row>
    <row r="7" spans="1:19" ht="22.5" customHeight="1" x14ac:dyDescent="0.25">
      <c r="C7" s="295" t="s">
        <v>117</v>
      </c>
      <c r="D7" s="296"/>
      <c r="E7" s="296"/>
      <c r="F7" s="296"/>
      <c r="G7" s="296"/>
      <c r="H7" s="296"/>
      <c r="I7" s="296"/>
      <c r="J7" s="296"/>
      <c r="K7" s="296"/>
      <c r="L7" s="296"/>
    </row>
    <row r="8" spans="1:19" ht="24.75" customHeight="1" x14ac:dyDescent="0.25">
      <c r="C8" s="294" t="s">
        <v>99</v>
      </c>
      <c r="D8" s="294"/>
      <c r="E8" s="294"/>
      <c r="F8" s="294"/>
      <c r="G8" s="294"/>
      <c r="H8" s="294"/>
      <c r="I8" s="294"/>
      <c r="J8" s="294"/>
      <c r="K8" s="294"/>
      <c r="L8" s="294"/>
    </row>
    <row r="9" spans="1:19" s="201" customFormat="1" ht="21" customHeight="1" x14ac:dyDescent="0.25">
      <c r="B9" s="286" t="s">
        <v>86</v>
      </c>
      <c r="C9" s="286" t="s">
        <v>8</v>
      </c>
      <c r="D9" s="288" t="s">
        <v>80</v>
      </c>
      <c r="E9" s="289" t="s">
        <v>118</v>
      </c>
      <c r="F9" s="271" t="s">
        <v>103</v>
      </c>
      <c r="G9" s="271"/>
      <c r="H9" s="271"/>
      <c r="I9" s="271"/>
      <c r="J9" s="287" t="s">
        <v>113</v>
      </c>
      <c r="K9" s="293" t="s">
        <v>119</v>
      </c>
      <c r="L9" s="293" t="s">
        <v>92</v>
      </c>
    </row>
    <row r="10" spans="1:19" s="202" customFormat="1" ht="12" customHeight="1" x14ac:dyDescent="0.25">
      <c r="B10" s="286"/>
      <c r="C10" s="286"/>
      <c r="D10" s="288"/>
      <c r="E10" s="289"/>
      <c r="F10" s="271"/>
      <c r="G10" s="271"/>
      <c r="H10" s="271"/>
      <c r="I10" s="271"/>
      <c r="J10" s="287"/>
      <c r="K10" s="293"/>
      <c r="L10" s="293"/>
    </row>
    <row r="11" spans="1:19" s="202" customFormat="1" ht="386.25" customHeight="1" x14ac:dyDescent="0.25">
      <c r="B11" s="286"/>
      <c r="C11" s="286"/>
      <c r="D11" s="288"/>
      <c r="E11" s="289"/>
      <c r="F11" s="223" t="s">
        <v>105</v>
      </c>
      <c r="G11" s="223" t="s">
        <v>107</v>
      </c>
      <c r="H11" s="223" t="s">
        <v>108</v>
      </c>
      <c r="I11" s="223" t="s">
        <v>106</v>
      </c>
      <c r="J11" s="287"/>
      <c r="K11" s="293"/>
      <c r="L11" s="293"/>
    </row>
    <row r="12" spans="1:19" s="203" customFormat="1" ht="21" customHeight="1" x14ac:dyDescent="0.25">
      <c r="B12" s="286"/>
      <c r="C12" s="286"/>
      <c r="D12" s="224" t="s">
        <v>87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75</v>
      </c>
      <c r="K12" s="206" t="s">
        <v>77</v>
      </c>
      <c r="L12" s="7" t="s">
        <v>81</v>
      </c>
      <c r="M12" s="217"/>
      <c r="N12" s="207"/>
      <c r="O12" s="159"/>
      <c r="P12" s="159"/>
    </row>
    <row r="13" spans="1:19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1:19" ht="55.5" customHeight="1" x14ac:dyDescent="0.25">
      <c r="A14" s="200">
        <v>1343001</v>
      </c>
      <c r="B14" s="228">
        <v>1</v>
      </c>
      <c r="C14" s="225" t="s">
        <v>104</v>
      </c>
      <c r="D14" s="226">
        <v>816.06</v>
      </c>
      <c r="E14" s="219">
        <v>18150</v>
      </c>
      <c r="F14" s="222">
        <v>1.5261279999999999</v>
      </c>
      <c r="G14" s="215">
        <v>1</v>
      </c>
      <c r="H14" s="230">
        <v>1</v>
      </c>
      <c r="I14" s="221">
        <v>1</v>
      </c>
      <c r="J14" s="227">
        <f>ROUND(D14*F14*I14*G14*H14,2)</f>
        <v>1245.4100000000001</v>
      </c>
      <c r="K14" s="208">
        <f>ROUND(J14*E14,2)</f>
        <v>22604191.5</v>
      </c>
      <c r="L14" s="208">
        <v>272457073.5</v>
      </c>
      <c r="M14" s="209"/>
      <c r="N14" s="209"/>
      <c r="O14" s="210"/>
      <c r="Q14" s="210"/>
      <c r="R14" s="210"/>
      <c r="S14" s="211"/>
    </row>
    <row r="15" spans="1:19" ht="36" customHeight="1" x14ac:dyDescent="0.25">
      <c r="B15" s="228">
        <v>2</v>
      </c>
      <c r="C15" s="225" t="s">
        <v>78</v>
      </c>
      <c r="D15" s="226">
        <v>816.06</v>
      </c>
      <c r="E15" s="219">
        <v>36678</v>
      </c>
      <c r="F15" s="222">
        <v>1.015917</v>
      </c>
      <c r="G15" s="215">
        <v>1.3</v>
      </c>
      <c r="H15" s="230">
        <v>1.21</v>
      </c>
      <c r="I15" s="221">
        <v>1.21</v>
      </c>
      <c r="J15" s="227">
        <f>ROUND(D15*F15*I15*G15*H15,2)</f>
        <v>1577.95</v>
      </c>
      <c r="K15" s="208">
        <f t="shared" ref="K15:K16" si="0">ROUND(J15*E15,2)</f>
        <v>57876050.100000001</v>
      </c>
      <c r="L15" s="208">
        <v>642980414.33000004</v>
      </c>
      <c r="M15" s="209"/>
      <c r="N15" s="209"/>
      <c r="O15" s="210"/>
      <c r="Q15" s="210"/>
      <c r="R15" s="210"/>
      <c r="S15" s="211"/>
    </row>
    <row r="16" spans="1:19" ht="33" customHeight="1" x14ac:dyDescent="0.25">
      <c r="B16" s="228">
        <v>3</v>
      </c>
      <c r="C16" s="225" t="s">
        <v>79</v>
      </c>
      <c r="D16" s="226">
        <v>816.06</v>
      </c>
      <c r="E16" s="219">
        <v>72194</v>
      </c>
      <c r="F16" s="222">
        <v>0.87970899999999996</v>
      </c>
      <c r="G16" s="215">
        <v>1</v>
      </c>
      <c r="H16" s="230">
        <v>0.80375399999999997</v>
      </c>
      <c r="I16" s="221">
        <v>0.80375399999999997</v>
      </c>
      <c r="J16" s="227">
        <f>ROUND(D16*F16*I16*G16*H16,2)</f>
        <v>463.78</v>
      </c>
      <c r="K16" s="208">
        <f t="shared" si="0"/>
        <v>33482133.32</v>
      </c>
      <c r="L16" s="208">
        <v>410756303.45999998</v>
      </c>
      <c r="M16" s="209"/>
      <c r="N16" s="209"/>
      <c r="O16" s="210"/>
      <c r="Q16" s="210"/>
      <c r="R16" s="210"/>
      <c r="S16" s="211"/>
    </row>
  </sheetData>
  <mergeCells count="16">
    <mergeCell ref="K9:K11"/>
    <mergeCell ref="L9:L11"/>
    <mergeCell ref="C8:L8"/>
    <mergeCell ref="C7:L7"/>
    <mergeCell ref="C6:L6"/>
    <mergeCell ref="K5:L5"/>
    <mergeCell ref="J2:L2"/>
    <mergeCell ref="J1:L1"/>
    <mergeCell ref="J3:L3"/>
    <mergeCell ref="J4:L4"/>
    <mergeCell ref="B9:B12"/>
    <mergeCell ref="C9:C12"/>
    <mergeCell ref="J9:J11"/>
    <mergeCell ref="F9:I10"/>
    <mergeCell ref="D9:D11"/>
    <mergeCell ref="E9:E11"/>
  </mergeCells>
  <pageMargins left="0.62992125984251968" right="0.15748031496062992" top="0.74803149606299213" bottom="0.39370078740157483" header="0.15748031496062992" footer="0.15748031496062992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8"/>
  <sheetViews>
    <sheetView view="pageBreakPreview" topLeftCell="B13" zoomScale="80" zoomScaleNormal="80" zoomScaleSheetLayoutView="80" workbookViewId="0">
      <selection activeCell="O28" sqref="O28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1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5703125" style="203" customWidth="1"/>
    <col min="8" max="8" width="16.28515625" style="203" customWidth="1"/>
    <col min="9" max="9" width="18.710937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291" t="str">
        <f>'1. АМП_без Акуш и Стомат'!J1:L1</f>
        <v>Приложение № 3</v>
      </c>
      <c r="K1" s="291"/>
      <c r="L1" s="291"/>
    </row>
    <row r="2" spans="2:19" ht="18.75" customHeight="1" x14ac:dyDescent="0.3">
      <c r="J2" s="291" t="str">
        <f>'1. АМП_без Акуш и Стомат'!J2</f>
        <v>к Дополнительному соглашению № 5</v>
      </c>
      <c r="K2" s="291"/>
      <c r="L2" s="291"/>
    </row>
    <row r="3" spans="2:19" ht="18.75" customHeight="1" x14ac:dyDescent="0.3">
      <c r="J3" s="291" t="str">
        <f>'1. АМП_без Акуш и Стомат'!J3</f>
        <v>от "04" октября 2024 года</v>
      </c>
      <c r="K3" s="291"/>
      <c r="L3" s="291"/>
    </row>
    <row r="4" spans="2:19" ht="18.75" customHeight="1" x14ac:dyDescent="0.3">
      <c r="J4" s="292"/>
      <c r="K4" s="292"/>
      <c r="L4" s="292"/>
    </row>
    <row r="5" spans="2:19" ht="20.25" customHeight="1" x14ac:dyDescent="0.25">
      <c r="K5" s="299"/>
      <c r="L5" s="299"/>
    </row>
    <row r="6" spans="2:19" ht="46.5" customHeight="1" x14ac:dyDescent="0.25">
      <c r="C6" s="297" t="s">
        <v>111</v>
      </c>
      <c r="D6" s="297"/>
      <c r="E6" s="297"/>
      <c r="F6" s="297"/>
      <c r="G6" s="297"/>
      <c r="H6" s="297"/>
      <c r="I6" s="297"/>
      <c r="J6" s="297"/>
      <c r="K6" s="297"/>
      <c r="L6" s="297"/>
    </row>
    <row r="7" spans="2:19" ht="22.5" customHeight="1" x14ac:dyDescent="0.25">
      <c r="C7" s="295" t="str">
        <f>'1. АМП_без Акуш и Стомат'!C7:L7</f>
        <v>(вступает в действие с 01 октября 2024 года)</v>
      </c>
      <c r="D7" s="295"/>
      <c r="E7" s="295"/>
      <c r="F7" s="295"/>
      <c r="G7" s="295"/>
      <c r="H7" s="295"/>
      <c r="I7" s="295"/>
      <c r="J7" s="295"/>
      <c r="K7" s="295"/>
      <c r="L7" s="295"/>
    </row>
    <row r="8" spans="2:19" ht="24.75" customHeight="1" x14ac:dyDescent="0.25">
      <c r="C8" s="294" t="s">
        <v>100</v>
      </c>
      <c r="D8" s="294"/>
      <c r="E8" s="294"/>
      <c r="F8" s="294"/>
      <c r="G8" s="294"/>
      <c r="H8" s="294"/>
      <c r="I8" s="294"/>
      <c r="J8" s="294"/>
      <c r="K8" s="294"/>
      <c r="L8" s="294"/>
    </row>
    <row r="9" spans="2:19" s="201" customFormat="1" ht="17.25" customHeight="1" x14ac:dyDescent="0.25">
      <c r="B9" s="286" t="s">
        <v>86</v>
      </c>
      <c r="C9" s="286" t="s">
        <v>8</v>
      </c>
      <c r="D9" s="288" t="s">
        <v>80</v>
      </c>
      <c r="E9" s="289" t="str">
        <f>'1. АМП_без Акуш и Стомат'!E9:E11</f>
        <v>Среднемесячная численность прикрепленных к медицинской организации лиц за август 2024 года (чел.)</v>
      </c>
      <c r="F9" s="298" t="s">
        <v>103</v>
      </c>
      <c r="G9" s="298"/>
      <c r="H9" s="298"/>
      <c r="I9" s="298"/>
      <c r="J9" s="287" t="s">
        <v>109</v>
      </c>
      <c r="K9" s="293" t="s">
        <v>120</v>
      </c>
      <c r="L9" s="293" t="s">
        <v>102</v>
      </c>
    </row>
    <row r="10" spans="2:19" s="202" customFormat="1" ht="10.5" customHeight="1" x14ac:dyDescent="0.25">
      <c r="B10" s="286"/>
      <c r="C10" s="286"/>
      <c r="D10" s="288"/>
      <c r="E10" s="289"/>
      <c r="F10" s="298"/>
      <c r="G10" s="298"/>
      <c r="H10" s="298"/>
      <c r="I10" s="298"/>
      <c r="J10" s="287"/>
      <c r="K10" s="293"/>
      <c r="L10" s="293"/>
    </row>
    <row r="11" spans="2:19" s="202" customFormat="1" ht="371.25" customHeight="1" x14ac:dyDescent="0.25">
      <c r="B11" s="286"/>
      <c r="C11" s="286"/>
      <c r="D11" s="288"/>
      <c r="E11" s="289"/>
      <c r="F11" s="223" t="s">
        <v>105</v>
      </c>
      <c r="G11" s="223" t="s">
        <v>107</v>
      </c>
      <c r="H11" s="223" t="s">
        <v>108</v>
      </c>
      <c r="I11" s="223" t="s">
        <v>106</v>
      </c>
      <c r="J11" s="287"/>
      <c r="K11" s="293"/>
      <c r="L11" s="293"/>
    </row>
    <row r="12" spans="2:19" s="203" customFormat="1" ht="21" customHeight="1" x14ac:dyDescent="0.25">
      <c r="B12" s="286"/>
      <c r="C12" s="286"/>
      <c r="D12" s="224" t="s">
        <v>88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89</v>
      </c>
      <c r="K12" s="206" t="s">
        <v>91</v>
      </c>
      <c r="L12" s="7" t="s">
        <v>90</v>
      </c>
      <c r="M12" s="217"/>
      <c r="N12" s="207"/>
      <c r="O12" s="159"/>
      <c r="P12" s="159"/>
    </row>
    <row r="13" spans="2:19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2:19" ht="51" customHeight="1" x14ac:dyDescent="0.25">
      <c r="B14" s="228">
        <v>1</v>
      </c>
      <c r="C14" s="225" t="s">
        <v>104</v>
      </c>
      <c r="D14" s="226">
        <v>146.63999999999999</v>
      </c>
      <c r="E14" s="219">
        <v>45329</v>
      </c>
      <c r="F14" s="222">
        <v>1.1641140000000001</v>
      </c>
      <c r="G14" s="215">
        <v>1</v>
      </c>
      <c r="H14" s="215">
        <v>1</v>
      </c>
      <c r="I14" s="216">
        <v>1</v>
      </c>
      <c r="J14" s="227">
        <f>ROUND(D14*F14*I14*G14*H14,2)</f>
        <v>170.71</v>
      </c>
      <c r="K14" s="208">
        <f>ROUND(J14*E14,2)</f>
        <v>7738113.5899999999</v>
      </c>
      <c r="L14" s="208">
        <v>78200296.549999997</v>
      </c>
      <c r="M14" s="209"/>
      <c r="N14" s="209"/>
      <c r="O14" s="210"/>
      <c r="Q14" s="210"/>
      <c r="R14" s="210"/>
      <c r="S14" s="211"/>
    </row>
    <row r="15" spans="2:19" ht="36" customHeight="1" x14ac:dyDescent="0.25">
      <c r="B15" s="228">
        <v>2</v>
      </c>
      <c r="C15" s="225" t="s">
        <v>78</v>
      </c>
      <c r="D15" s="226">
        <v>146.63999999999999</v>
      </c>
      <c r="E15" s="219">
        <v>17999</v>
      </c>
      <c r="F15" s="222">
        <v>1.1739360000000001</v>
      </c>
      <c r="G15" s="215">
        <v>1.3</v>
      </c>
      <c r="H15" s="215">
        <v>1</v>
      </c>
      <c r="I15" s="216">
        <v>1</v>
      </c>
      <c r="J15" s="227">
        <f>ROUND(D15*F15*I15*G15*H15,2)</f>
        <v>223.79</v>
      </c>
      <c r="K15" s="208">
        <f t="shared" ref="K15:K16" si="0">ROUND(J15*E15,2)</f>
        <v>4027996.21</v>
      </c>
      <c r="L15" s="208">
        <v>42353857.149999999</v>
      </c>
      <c r="M15" s="209"/>
      <c r="N15" s="209"/>
      <c r="O15" s="210"/>
      <c r="Q15" s="210"/>
      <c r="R15" s="210"/>
      <c r="S15" s="211"/>
    </row>
    <row r="16" spans="2:19" ht="41.25" customHeight="1" x14ac:dyDescent="0.25">
      <c r="B16" s="228">
        <v>3</v>
      </c>
      <c r="C16" s="225" t="s">
        <v>79</v>
      </c>
      <c r="D16" s="226">
        <v>146.63999999999999</v>
      </c>
      <c r="E16" s="219">
        <v>1118</v>
      </c>
      <c r="F16" s="222">
        <v>1.4422950000000001</v>
      </c>
      <c r="G16" s="215">
        <v>1</v>
      </c>
      <c r="H16" s="215">
        <v>1</v>
      </c>
      <c r="I16" s="216">
        <v>1</v>
      </c>
      <c r="J16" s="227">
        <f>ROUND(D16*F16*I16*G16*H16,2)</f>
        <v>211.5</v>
      </c>
      <c r="K16" s="208">
        <f t="shared" si="0"/>
        <v>236457</v>
      </c>
      <c r="L16" s="208">
        <v>1897486.27</v>
      </c>
      <c r="M16" s="209"/>
      <c r="N16" s="209"/>
      <c r="O16" s="210"/>
      <c r="Q16" s="210"/>
      <c r="R16" s="210"/>
      <c r="S16" s="211"/>
    </row>
    <row r="18" spans="4:4" x14ac:dyDescent="0.25">
      <c r="D18" s="229"/>
    </row>
  </sheetData>
  <mergeCells count="16">
    <mergeCell ref="C7:L7"/>
    <mergeCell ref="K5:L5"/>
    <mergeCell ref="C6:L6"/>
    <mergeCell ref="J1:L1"/>
    <mergeCell ref="J2:L2"/>
    <mergeCell ref="J3:L3"/>
    <mergeCell ref="J4:L4"/>
    <mergeCell ref="L9:L11"/>
    <mergeCell ref="C8:L8"/>
    <mergeCell ref="B9:B12"/>
    <mergeCell ref="C9:C12"/>
    <mergeCell ref="D9:D11"/>
    <mergeCell ref="E9:E11"/>
    <mergeCell ref="F9:I10"/>
    <mergeCell ref="J9:J11"/>
    <mergeCell ref="K9:K11"/>
  </mergeCells>
  <pageMargins left="0.62992125984251968" right="0.15748031496062992" top="0.74803149606299213" bottom="0.39370078740157483" header="0.15748031496062992" footer="0.15748031496062992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7"/>
  <sheetViews>
    <sheetView tabSelected="1" view="pageBreakPreview" topLeftCell="B13" zoomScale="80" zoomScaleNormal="80" zoomScaleSheetLayoutView="80" workbookViewId="0">
      <selection activeCell="F32" sqref="F32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28515625" style="203" customWidth="1"/>
    <col min="8" max="8" width="17.140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291" t="str">
        <f>'1. АМП_без Акуш и Стомат'!J1:L1</f>
        <v>Приложение № 3</v>
      </c>
      <c r="K1" s="291"/>
      <c r="L1" s="291"/>
    </row>
    <row r="2" spans="2:19" ht="18.75" customHeight="1" x14ac:dyDescent="0.3">
      <c r="J2" s="291" t="str">
        <f>'1. АМП_без Акуш и Стомат'!J2</f>
        <v>к Дополнительному соглашению № 5</v>
      </c>
      <c r="K2" s="291"/>
      <c r="L2" s="291"/>
    </row>
    <row r="3" spans="2:19" ht="18.75" customHeight="1" x14ac:dyDescent="0.3">
      <c r="J3" s="291" t="str">
        <f>'1. АМП_без Акуш и Стомат'!J3</f>
        <v>от "04" октября 2024 года</v>
      </c>
      <c r="K3" s="291"/>
      <c r="L3" s="291"/>
    </row>
    <row r="4" spans="2:19" ht="20.25" customHeight="1" x14ac:dyDescent="0.3">
      <c r="J4" s="292"/>
      <c r="K4" s="292"/>
      <c r="L4" s="292"/>
    </row>
    <row r="5" spans="2:19" ht="20.25" customHeight="1" x14ac:dyDescent="0.3">
      <c r="J5" s="220"/>
      <c r="K5" s="220"/>
      <c r="L5" s="220"/>
    </row>
    <row r="6" spans="2:19" ht="46.5" customHeight="1" x14ac:dyDescent="0.25">
      <c r="C6" s="297" t="s">
        <v>110</v>
      </c>
      <c r="D6" s="297"/>
      <c r="E6" s="297"/>
      <c r="F6" s="297"/>
      <c r="G6" s="297"/>
      <c r="H6" s="297"/>
      <c r="I6" s="297"/>
      <c r="J6" s="297"/>
      <c r="K6" s="297"/>
      <c r="L6" s="297"/>
    </row>
    <row r="7" spans="2:19" ht="22.5" customHeight="1" x14ac:dyDescent="0.25">
      <c r="C7" s="295" t="str">
        <f>'1. АМП_без Акуш и Стомат'!C7:L7</f>
        <v>(вступает в действие с 01 октября 2024 года)</v>
      </c>
      <c r="D7" s="295"/>
      <c r="E7" s="295"/>
      <c r="F7" s="295"/>
      <c r="G7" s="295"/>
      <c r="H7" s="295"/>
      <c r="I7" s="295"/>
      <c r="J7" s="295"/>
      <c r="K7" s="295"/>
      <c r="L7" s="295"/>
    </row>
    <row r="8" spans="2:19" ht="24.75" customHeight="1" thickBot="1" x14ac:dyDescent="0.3">
      <c r="C8" s="294" t="s">
        <v>101</v>
      </c>
      <c r="D8" s="294"/>
      <c r="E8" s="294"/>
      <c r="F8" s="294"/>
      <c r="G8" s="294"/>
      <c r="H8" s="294"/>
      <c r="I8" s="294"/>
      <c r="J8" s="294"/>
      <c r="K8" s="294"/>
      <c r="L8" s="294"/>
    </row>
    <row r="9" spans="2:19" s="201" customFormat="1" ht="12.75" customHeight="1" x14ac:dyDescent="0.25">
      <c r="B9" s="300" t="s">
        <v>86</v>
      </c>
      <c r="C9" s="286" t="s">
        <v>8</v>
      </c>
      <c r="D9" s="289" t="s">
        <v>80</v>
      </c>
      <c r="E9" s="289" t="str">
        <f>'1. АМП_без Акуш и Стомат'!E9:E11</f>
        <v>Среднемесячная численность прикрепленных к медицинской организации лиц за август 2024 года (чел.)</v>
      </c>
      <c r="F9" s="271" t="s">
        <v>103</v>
      </c>
      <c r="G9" s="271"/>
      <c r="H9" s="271"/>
      <c r="I9" s="271"/>
      <c r="J9" s="289" t="s">
        <v>93</v>
      </c>
      <c r="K9" s="293" t="s">
        <v>121</v>
      </c>
      <c r="L9" s="293" t="s">
        <v>94</v>
      </c>
    </row>
    <row r="10" spans="2:19" s="202" customFormat="1" ht="17.25" customHeight="1" x14ac:dyDescent="0.25">
      <c r="B10" s="301"/>
      <c r="C10" s="286"/>
      <c r="D10" s="289"/>
      <c r="E10" s="289"/>
      <c r="F10" s="271"/>
      <c r="G10" s="271"/>
      <c r="H10" s="271"/>
      <c r="I10" s="271"/>
      <c r="J10" s="289"/>
      <c r="K10" s="293"/>
      <c r="L10" s="293"/>
    </row>
    <row r="11" spans="2:19" s="202" customFormat="1" ht="387" customHeight="1" x14ac:dyDescent="0.25">
      <c r="B11" s="301"/>
      <c r="C11" s="286"/>
      <c r="D11" s="289"/>
      <c r="E11" s="289"/>
      <c r="F11" s="223" t="s">
        <v>105</v>
      </c>
      <c r="G11" s="223" t="s">
        <v>107</v>
      </c>
      <c r="H11" s="223" t="s">
        <v>108</v>
      </c>
      <c r="I11" s="223" t="s">
        <v>106</v>
      </c>
      <c r="J11" s="289"/>
      <c r="K11" s="293"/>
      <c r="L11" s="293"/>
    </row>
    <row r="12" spans="2:19" s="203" customFormat="1" ht="21" customHeight="1" x14ac:dyDescent="0.25">
      <c r="B12" s="302"/>
      <c r="C12" s="286"/>
      <c r="D12" s="224" t="s">
        <v>95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98</v>
      </c>
      <c r="K12" s="206" t="s">
        <v>96</v>
      </c>
      <c r="L12" s="7" t="s">
        <v>97</v>
      </c>
      <c r="M12" s="217"/>
      <c r="N12" s="207"/>
      <c r="O12" s="159"/>
      <c r="P12" s="159"/>
    </row>
    <row r="13" spans="2:19" s="203" customFormat="1" ht="21" customHeight="1" x14ac:dyDescent="0.25">
      <c r="B13" s="212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2:19" ht="36" customHeight="1" x14ac:dyDescent="0.25">
      <c r="B14" s="213">
        <v>1</v>
      </c>
      <c r="C14" s="225" t="s">
        <v>78</v>
      </c>
      <c r="D14" s="226">
        <v>128.66999999999999</v>
      </c>
      <c r="E14" s="219">
        <v>36678</v>
      </c>
      <c r="F14" s="222">
        <v>1.173448</v>
      </c>
      <c r="G14" s="215">
        <v>1.3</v>
      </c>
      <c r="H14" s="215">
        <v>1</v>
      </c>
      <c r="I14" s="218">
        <v>1.0896600000000001</v>
      </c>
      <c r="J14" s="227">
        <f>ROUND(D14*F14*I14*G14*H14,2)</f>
        <v>213.88</v>
      </c>
      <c r="K14" s="208">
        <f>ROUND(J14*E14,2)</f>
        <v>7844690.6399999997</v>
      </c>
      <c r="L14" s="208">
        <v>110760815.73</v>
      </c>
      <c r="M14" s="209"/>
      <c r="N14" s="209"/>
      <c r="O14" s="210"/>
      <c r="Q14" s="210"/>
      <c r="R14" s="210"/>
      <c r="S14" s="211"/>
    </row>
    <row r="15" spans="2:19" ht="41.25" customHeight="1" thickBot="1" x14ac:dyDescent="0.3">
      <c r="B15" s="214">
        <v>2</v>
      </c>
      <c r="C15" s="225" t="s">
        <v>79</v>
      </c>
      <c r="D15" s="226">
        <v>128.66999999999999</v>
      </c>
      <c r="E15" s="219">
        <v>90344</v>
      </c>
      <c r="F15" s="222">
        <v>1.1503680000000001</v>
      </c>
      <c r="G15" s="215">
        <v>1</v>
      </c>
      <c r="H15" s="215">
        <v>1</v>
      </c>
      <c r="I15" s="218">
        <v>0.95174000000000003</v>
      </c>
      <c r="J15" s="227">
        <f>ROUND(D15*F15*I15*G15*H15,2)</f>
        <v>140.87</v>
      </c>
      <c r="K15" s="208">
        <f>ROUND(J15*E15,2)</f>
        <v>12726759.279999999</v>
      </c>
      <c r="L15" s="208">
        <v>180442288.63</v>
      </c>
      <c r="M15" s="209"/>
      <c r="N15" s="209"/>
      <c r="O15" s="210"/>
      <c r="Q15" s="210"/>
      <c r="R15" s="210"/>
      <c r="S15" s="211"/>
    </row>
    <row r="17" spans="4:4" x14ac:dyDescent="0.25">
      <c r="D17" s="229"/>
    </row>
  </sheetData>
  <mergeCells count="15">
    <mergeCell ref="C7:L7"/>
    <mergeCell ref="C6:L6"/>
    <mergeCell ref="J1:L1"/>
    <mergeCell ref="J2:L2"/>
    <mergeCell ref="J3:L3"/>
    <mergeCell ref="J4:L4"/>
    <mergeCell ref="L9:L11"/>
    <mergeCell ref="C8:L8"/>
    <mergeCell ref="B9:B12"/>
    <mergeCell ref="C9:C12"/>
    <mergeCell ref="D9:D11"/>
    <mergeCell ref="E9:E11"/>
    <mergeCell ref="F9:I10"/>
    <mergeCell ref="J9:J11"/>
    <mergeCell ref="K9:K11"/>
  </mergeCells>
  <pageMargins left="0.62992125984251968" right="0.15748031496062992" top="0.74803149606299213" bottom="0.39370078740157483" header="0.15748031496062992" footer="0.15748031496062992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07" t="s">
        <v>45</v>
      </c>
      <c r="D1" s="307"/>
      <c r="E1" s="307"/>
      <c r="F1" s="307"/>
      <c r="G1" s="307"/>
      <c r="H1" s="307"/>
      <c r="I1" s="307"/>
      <c r="J1" s="115"/>
      <c r="K1" s="115"/>
    </row>
    <row r="2" spans="2:22" ht="22.5" customHeight="1" x14ac:dyDescent="0.3">
      <c r="C2" s="307"/>
      <c r="D2" s="307"/>
      <c r="E2" s="307"/>
      <c r="F2" s="307"/>
      <c r="G2" s="307"/>
      <c r="H2" s="307"/>
      <c r="I2" s="307"/>
      <c r="J2" s="116"/>
      <c r="K2" s="116"/>
    </row>
    <row r="3" spans="2:22" ht="37.5" customHeight="1" x14ac:dyDescent="0.3">
      <c r="C3" s="260"/>
      <c r="D3" s="260"/>
      <c r="E3" s="260"/>
      <c r="F3" s="260"/>
      <c r="G3" s="260"/>
      <c r="H3" s="260"/>
      <c r="I3" s="260"/>
      <c r="J3" s="122"/>
      <c r="K3" s="122"/>
    </row>
    <row r="4" spans="2:22" s="3" customFormat="1" ht="43.9" customHeight="1" x14ac:dyDescent="0.3">
      <c r="B4" s="308" t="s">
        <v>7</v>
      </c>
      <c r="C4" s="308" t="s">
        <v>8</v>
      </c>
      <c r="D4" s="308" t="s">
        <v>9</v>
      </c>
      <c r="E4" s="308" t="s">
        <v>27</v>
      </c>
      <c r="F4" s="308" t="s">
        <v>19</v>
      </c>
      <c r="G4" s="308" t="s">
        <v>21</v>
      </c>
      <c r="H4" s="271" t="s">
        <v>20</v>
      </c>
      <c r="I4" s="271"/>
      <c r="J4" s="52"/>
      <c r="K4" s="52"/>
    </row>
    <row r="5" spans="2:22" s="4" customFormat="1" ht="62.25" customHeight="1" x14ac:dyDescent="0.3">
      <c r="B5" s="309"/>
      <c r="C5" s="309"/>
      <c r="D5" s="309"/>
      <c r="E5" s="309"/>
      <c r="F5" s="309"/>
      <c r="G5" s="309"/>
      <c r="H5" s="271"/>
      <c r="I5" s="271"/>
      <c r="J5" s="52"/>
      <c r="K5" s="52"/>
    </row>
    <row r="6" spans="2:22" s="4" customFormat="1" ht="49.5" customHeight="1" x14ac:dyDescent="0.3">
      <c r="B6" s="310"/>
      <c r="C6" s="310"/>
      <c r="D6" s="310"/>
      <c r="E6" s="310"/>
      <c r="F6" s="310"/>
      <c r="G6" s="31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03" t="e">
        <f>K10/L10</f>
        <v>#REF!</v>
      </c>
      <c r="I8" s="30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04"/>
      <c r="I9" s="30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05"/>
      <c r="I10" s="30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06" t="e">
        <f>K12/L12</f>
        <v>#REF!</v>
      </c>
      <c r="I11" s="30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06"/>
      <c r="I12" s="30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06" t="e">
        <f>K16/L16</f>
        <v>#REF!</v>
      </c>
      <c r="I13" s="30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06"/>
      <c r="I14" s="30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06"/>
      <c r="I15" s="30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06"/>
      <c r="I16" s="30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03" t="e">
        <f>K19/L19</f>
        <v>#REF!</v>
      </c>
      <c r="I17" s="30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04"/>
      <c r="I18" s="30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05"/>
      <c r="I19" s="30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2024-04-26T21:57:18Z</cp:lastPrinted>
  <dcterms:created xsi:type="dcterms:W3CDTF">2015-02-06T05:02:21Z</dcterms:created>
  <dcterms:modified xsi:type="dcterms:W3CDTF">2024-09-30T22:54:25Z</dcterms:modified>
</cp:coreProperties>
</file>