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1'!$A$1:$G$395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F39" i="1"/>
  <c r="E28" i="2" l="1"/>
  <c r="E32" i="2" l="1"/>
  <c r="E40" i="2" l="1"/>
  <c r="E39" i="2"/>
  <c r="F45" i="1" l="1"/>
  <c r="F46" i="1"/>
  <c r="F54" i="1"/>
  <c r="F57" i="1"/>
  <c r="H29" i="1"/>
  <c r="E264" i="1"/>
  <c r="E263" i="1"/>
  <c r="F38" i="1"/>
  <c r="E106" i="2" l="1"/>
  <c r="E46" i="2"/>
  <c r="E343" i="1"/>
  <c r="F270" i="1" l="1"/>
  <c r="I31" i="1"/>
  <c r="D3" i="2" l="1"/>
  <c r="D2" i="2"/>
  <c r="F264" i="1" l="1"/>
  <c r="E278" i="1"/>
  <c r="H313" i="1"/>
  <c r="E266" i="1" l="1"/>
  <c r="E265" i="1"/>
  <c r="F68" i="1"/>
  <c r="F69" i="1"/>
  <c r="F66" i="1"/>
  <c r="F137" i="1"/>
  <c r="F29" i="1" l="1"/>
  <c r="F30" i="1"/>
  <c r="J31" i="1"/>
  <c r="I29" i="1" l="1"/>
  <c r="I30" i="1"/>
  <c r="J30" i="1" s="1"/>
  <c r="F37" i="1" l="1"/>
  <c r="D131" i="2" l="1"/>
  <c r="A131" i="2"/>
  <c r="D120" i="2"/>
  <c r="A120" i="2" l="1"/>
  <c r="E90" i="2" l="1"/>
  <c r="E89" i="2" l="1"/>
  <c r="E27" i="2"/>
  <c r="E29" i="2"/>
  <c r="J29" i="1" l="1"/>
  <c r="E35" i="2"/>
  <c r="E34" i="2" l="1"/>
  <c r="E313" i="1" l="1"/>
  <c r="I313" i="1" s="1"/>
  <c r="J313" i="1" s="1"/>
  <c r="F313" i="1"/>
  <c r="I314" i="1" s="1"/>
  <c r="J314" i="1" s="1"/>
  <c r="F177" i="1" l="1"/>
  <c r="F157" i="1"/>
  <c r="F147" i="1"/>
  <c r="F107" i="1"/>
  <c r="F97" i="1"/>
  <c r="F87" i="1"/>
  <c r="F77" i="1"/>
  <c r="F67" i="1" s="1"/>
  <c r="E330" i="1" l="1"/>
  <c r="E335" i="1"/>
  <c r="E352" i="1"/>
  <c r="F352" i="1"/>
  <c r="D352" i="1"/>
  <c r="E336" i="1" l="1"/>
  <c r="E108" i="2" l="1"/>
  <c r="H108" i="2" s="1"/>
  <c r="D7" i="2" l="1"/>
</calcChain>
</file>

<file path=xl/sharedStrings.xml><?xml version="1.0" encoding="utf-8"?>
<sst xmlns="http://schemas.openxmlformats.org/spreadsheetml/2006/main" count="890" uniqueCount="371">
  <si>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</si>
  <si>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</si>
  <si>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</si>
  <si>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</si>
  <si>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</si>
  <si>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</si>
  <si>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</si>
  <si>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</si>
  <si>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</si>
  <si>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</si>
  <si>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</si>
  <si>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</si>
  <si>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</si>
  <si>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</si>
  <si>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</si>
  <si>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</si>
  <si>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</si>
  <si>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</si>
  <si>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</si>
  <si>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</si>
  <si>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</si>
  <si>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</si>
  <si>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</si>
  <si>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</si>
  <si>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</si>
  <si>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</si>
  <si>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</si>
  <si>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</si>
  <si>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</si>
  <si>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</si>
  <si>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</si>
  <si>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</si>
  <si>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</si>
  <si>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</si>
  <si>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</si>
  <si>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</si>
  <si>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</si>
  <si>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</si>
  <si>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</si>
  <si>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</si>
  <si>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</si>
  <si>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</si>
  <si>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</si>
  <si>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</si>
  <si>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</si>
  <si>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</si>
  <si>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</si>
  <si>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</si>
  <si>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</si>
  <si>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</si>
  <si>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</si>
  <si>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</si>
  <si>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</si>
  <si>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</si>
  <si>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</si>
  <si>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</si>
  <si>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</si>
  <si>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</si>
  <si>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</si>
  <si>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</si>
  <si>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</si>
  <si>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</si>
  <si>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</si>
  <si>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</si>
  <si>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</si>
  <si>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</si>
  <si>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</si>
  <si>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</si>
  <si>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</si>
  <si>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</si>
  <si>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</si>
  <si>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</si>
  <si>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</si>
  <si>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</si>
  <si>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</si>
  <si>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</si>
  <si>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</si>
  <si>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</si>
  <si>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</si>
  <si>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</si>
  <si>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</si>
  <si>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</si>
  <si>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</si>
  <si>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</si>
  <si>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</si>
  <si>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</si>
  <si>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</si>
  <si>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</si>
  <si>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</si>
  <si>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</si>
  <si>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</si>
  <si>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</si>
  <si>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</si>
  <si>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</si>
  <si>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</si>
  <si>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</si>
  <si>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</si>
  <si>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</si>
  <si>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</si>
  <si>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</si>
  <si>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</si>
  <si>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</si>
  <si>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</si>
  <si>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</si>
  <si>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</si>
  <si>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</si>
  <si>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</si>
  <si>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</si>
  <si>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</si>
  <si>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</si>
  <si>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</si>
  <si>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</si>
  <si>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</si>
  <si>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</si>
  <si>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</si>
  <si>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</si>
  <si>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</si>
  <si>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</si>
  <si>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</si>
  <si>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</si>
  <si>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</si>
  <si>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</si>
  <si>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</si>
  <si>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</si>
  <si>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</si>
  <si>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</si>
  <si>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</si>
  <si>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</si>
  <si>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</si>
  <si>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</si>
  <si>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</si>
  <si>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</si>
  <si>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</si>
  <si>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</si>
  <si>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</si>
  <si>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</si>
  <si>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</si>
  <si>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</si>
  <si>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</si>
  <si>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</si>
  <si>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</si>
  <si>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</si>
  <si>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</si>
  <si>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</si>
  <si>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</si>
  <si>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</si>
  <si>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</si>
  <si>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</si>
  <si>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</si>
  <si>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</si>
  <si>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</si>
  <si>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</si>
  <si>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</si>
  <si>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</si>
  <si>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</si>
  <si>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</si>
  <si>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</si>
  <si>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</si>
  <si>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</si>
  <si>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</si>
  <si>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</si>
  <si>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</si>
  <si>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</si>
  <si>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</si>
  <si>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</si>
  <si>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</si>
  <si>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.</t>
  </si>
  <si>
    <t>Количество фельдшерско-акушерских пунктов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</si>
  <si>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</si>
  <si>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</si>
  <si>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</si>
  <si>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</si>
  <si>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</si>
  <si>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</si>
  <si>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</si>
  <si>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</si>
  <si>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</si>
  <si>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</si>
  <si>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</si>
  <si>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</si>
  <si>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</si>
  <si>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</si>
  <si>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</si>
  <si>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</si>
  <si>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</si>
  <si>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</si>
  <si>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</si>
  <si>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</si>
  <si>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</si>
  <si>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</si>
  <si>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</si>
  <si>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</si>
  <si>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</si>
  <si>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</si>
  <si>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</si>
  <si>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</si>
  <si>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</si>
  <si>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</si>
  <si>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</si>
  <si>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</si>
  <si>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</si>
  <si>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</si>
  <si>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</si>
  <si>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</si>
  <si>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</si>
  <si>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</si>
  <si>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</si>
  <si>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</si>
  <si>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</si>
  <si>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</si>
  <si>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</si>
  <si>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</si>
  <si>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</si>
  <si>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</si>
  <si>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</si>
  <si>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</si>
  <si>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</si>
  <si>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</si>
  <si>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</si>
  <si>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</si>
  <si>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</si>
  <si>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</si>
  <si>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</si>
  <si>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</si>
  <si>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</si>
  <si>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</si>
  <si>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</si>
  <si>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</si>
  <si>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</si>
  <si>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</si>
  <si>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</si>
  <si>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</si>
  <si>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</si>
  <si>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</si>
  <si>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</si>
  <si>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</si>
  <si>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</si>
  <si>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</si>
  <si>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</si>
  <si>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</si>
  <si>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</si>
  <si>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</si>
  <si>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</si>
  <si>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</si>
  <si>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</si>
  <si>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</si>
  <si>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</si>
  <si>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</si>
  <si>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</si>
  <si>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</si>
  <si>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</si>
  <si>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</si>
  <si>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</si>
  <si>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</si>
  <si>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</si>
  <si>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</si>
  <si>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</si>
  <si>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</si>
  <si>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</si>
  <si>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</si>
  <si>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</si>
  <si>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</si>
  <si>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</si>
  <si>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</si>
  <si>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</si>
  <si>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</si>
  <si>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</si>
  <si>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</si>
  <si>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</si>
  <si>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</si>
  <si>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</si>
  <si>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</si>
  <si>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</si>
  <si>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</si>
  <si>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</si>
  <si>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</si>
  <si>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</si>
  <si>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</si>
  <si>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</si>
  <si>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</si>
  <si>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</si>
  <si>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</si>
  <si>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A18.30.001.001</t>
  </si>
  <si>
    <t>Перитонеальный диализ проточный</t>
  </si>
  <si>
    <t>2.3.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</si>
  <si>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</si>
  <si>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</si>
  <si>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</si>
  <si>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</si>
  <si>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</si>
  <si>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</si>
  <si>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</si>
  <si>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</si>
  <si>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</si>
  <si>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</si>
  <si>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</si>
  <si>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</si>
  <si>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</si>
  <si>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</si>
  <si>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</si>
  <si>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</si>
  <si>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>Михаил Викторович Степанчук, 
Врио главного врача</t>
  </si>
  <si>
    <t>страхованию от 29.12.2023г.  № 1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</si>
  <si>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</si>
  <si>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2024    </t>
    </r>
    <r>
      <rPr>
        <sz val="14"/>
        <rFont val="Times New Roman"/>
        <family val="1"/>
        <charset val="204"/>
      </rPr>
      <t xml:space="preserve">  год,</t>
    </r>
  </si>
  <si>
    <t>посещений</t>
  </si>
  <si>
    <t>комплексных посещений</t>
  </si>
  <si>
    <t>исследований</t>
  </si>
  <si>
    <t>обращений</t>
  </si>
  <si>
    <t xml:space="preserve">посещений </t>
  </si>
  <si>
    <t xml:space="preserve">Количество фельдшерских здравпунктов пунктов </t>
  </si>
  <si>
    <t xml:space="preserve">       оценка репродуктивного здоровья</t>
  </si>
  <si>
    <t>2.2.1.</t>
  </si>
  <si>
    <t xml:space="preserve">          Комплексные посещения школы сахарного диабета</t>
  </si>
  <si>
    <t>комплексные посещения</t>
  </si>
  <si>
    <t xml:space="preserve">           Мобильная медицинская бригада</t>
  </si>
  <si>
    <t>Фельдшерский здравпункт села Ямск</t>
  </si>
  <si>
    <t>1.3.9.</t>
  </si>
  <si>
    <t>1.3.10.</t>
  </si>
  <si>
    <t>1.3.11.</t>
  </si>
  <si>
    <t>Фельдерский здравпункт села Гижига</t>
  </si>
  <si>
    <t xml:space="preserve">     (наименование фельдшерского зравпункта, фельдшерско-акушерского пункта)</t>
  </si>
  <si>
    <t>1.3.12.</t>
  </si>
  <si>
    <t>Фельдшерский здравпункт поселка Омчак</t>
  </si>
  <si>
    <t>Фельдшерский здравпункт поселка Талая</t>
  </si>
  <si>
    <t>1.3.13.</t>
  </si>
  <si>
    <t>1.3.14.</t>
  </si>
  <si>
    <t>Фельдшерский здравпункт поселка Хасын</t>
  </si>
  <si>
    <t>Фельдшерский здравпункт поселка Бурхала</t>
  </si>
  <si>
    <t>1.3.15.</t>
  </si>
  <si>
    <t>1.3.16.</t>
  </si>
  <si>
    <t>Фельдшерский здравпункт поселка Дебин</t>
  </si>
  <si>
    <t>1.3.17.</t>
  </si>
  <si>
    <t>Фельдшерский здравпункт поселка городского типа Холодный</t>
  </si>
  <si>
    <t>Фельдшерский здравпункт села Верхний Сеймчан</t>
  </si>
  <si>
    <t>Фельдшерский здравпункт села Гадля</t>
  </si>
  <si>
    <t>st19.144 /ds19.116</t>
  </si>
  <si>
    <t>st19.145 /ds19.117</t>
  </si>
  <si>
    <t>st19.146 /ds19.118</t>
  </si>
  <si>
    <t>st19.147 /ds19.119</t>
  </si>
  <si>
    <t>st19.148 /ds19.120</t>
  </si>
  <si>
    <t>st19.149 /ds19.121</t>
  </si>
  <si>
    <t>st19.150 /ds19.122</t>
  </si>
  <si>
    <t>st19.151 /ds19.123</t>
  </si>
  <si>
    <t>st19.152 /ds19.124</t>
  </si>
  <si>
    <t>st19.153 /ds19.125</t>
  </si>
  <si>
    <t>st19.154 /ds19.126</t>
  </si>
  <si>
    <t>st19.155 /ds19.127</t>
  </si>
  <si>
    <t>st19.156 /ds19.128</t>
  </si>
  <si>
    <t>st19.157 /ds19.129</t>
  </si>
  <si>
    <t>st19.158 /ds19.130</t>
  </si>
  <si>
    <t>st19.159 /ds19.131</t>
  </si>
  <si>
    <t>st19.160 /ds19.132</t>
  </si>
  <si>
    <t>st19.161 /ds19.133</t>
  </si>
  <si>
    <t>st19.162 /ds19.134</t>
  </si>
  <si>
    <t>вызовов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</si>
  <si>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</si>
  <si>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</si>
  <si>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</si>
  <si>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</si>
  <si>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</si>
  <si>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</si>
  <si>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</si>
  <si>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</si>
  <si>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</si>
  <si>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</si>
  <si>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</si>
  <si>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</si>
  <si>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 xml:space="preserve">к  Дополнительному соглашению </t>
  </si>
  <si>
    <t>Ольга Сергеевна Сурикова, 
и.о. руководителя</t>
  </si>
  <si>
    <t>от "30" мая 2024 года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</si>
</sst>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4" fontId="1" fillId="0" borderId="0" xfId="0" applyNumberFormat="1" applyFo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0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5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/>
    <xf numFmtId="2" fontId="5" fillId="0" borderId="0" xfId="0" applyNumberFormat="1" applyFont="1" applyAlignment="1"/>
    <xf numFmtId="3" fontId="12" fillId="0" borderId="1" xfId="0" applyNumberFormat="1" applyFont="1" applyBorder="1" applyAlignment="1">
      <alignment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5"/>
  <sheetViews>
    <sheetView view="pageBreakPreview" zoomScale="90" zoomScaleNormal="100" zoomScaleSheetLayoutView="90" workbookViewId="0">
      <selection activeCell="E4" sqref="E4:G4"/>
    </sheetView>
  </sheetViews>
  <sheetFormatPr defaultRowHeight="18.75" x14ac:dyDescent="0.3"/>
  <cols>
    <col min="1" max="1" width="12" style="15" customWidth="1"/>
    <col min="2" max="2" width="43.42578125" style="15" customWidth="1"/>
    <col min="3" max="3" width="12.7109375" style="15" customWidth="1"/>
    <col min="4" max="4" width="21.7109375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143" t="s">
        <v>48</v>
      </c>
      <c r="F1" s="143"/>
      <c r="G1" s="143"/>
    </row>
    <row r="2" spans="2:7" x14ac:dyDescent="0.3">
      <c r="E2" s="72" t="s">
        <v>368</v>
      </c>
      <c r="F2" s="72"/>
      <c r="G2" s="72"/>
    </row>
    <row r="3" spans="2:7" x14ac:dyDescent="0.3">
      <c r="E3" s="72" t="s">
        <v>370</v>
      </c>
      <c r="F3" s="72"/>
      <c r="G3" s="72"/>
    </row>
    <row r="4" spans="2:7" x14ac:dyDescent="0.3">
      <c r="E4" s="143" t="s">
        <v>97</v>
      </c>
      <c r="F4" s="143"/>
      <c r="G4" s="143"/>
    </row>
    <row r="5" spans="2:7" x14ac:dyDescent="0.3">
      <c r="E5" s="143" t="s">
        <v>0</v>
      </c>
      <c r="F5" s="143"/>
      <c r="G5" s="143"/>
    </row>
    <row r="6" spans="2:7" x14ac:dyDescent="0.3">
      <c r="E6" s="143" t="s">
        <v>1</v>
      </c>
      <c r="F6" s="143"/>
      <c r="G6" s="143"/>
    </row>
    <row r="7" spans="2:7" x14ac:dyDescent="0.3">
      <c r="E7" s="143" t="s">
        <v>302</v>
      </c>
      <c r="F7" s="143"/>
      <c r="G7" s="143"/>
    </row>
    <row r="10" spans="2:7" x14ac:dyDescent="0.3">
      <c r="B10" s="123" t="s">
        <v>2</v>
      </c>
      <c r="C10" s="123"/>
      <c r="D10" s="123"/>
      <c r="E10" s="123"/>
      <c r="F10" s="123"/>
    </row>
    <row r="11" spans="2:7" x14ac:dyDescent="0.3">
      <c r="B11" s="123" t="s">
        <v>304</v>
      </c>
      <c r="C11" s="123"/>
      <c r="D11" s="123"/>
      <c r="E11" s="123"/>
      <c r="F11" s="123"/>
    </row>
    <row r="12" spans="2:7" s="18" customFormat="1" ht="15" x14ac:dyDescent="0.25">
      <c r="B12" s="144" t="s">
        <v>103</v>
      </c>
      <c r="C12" s="144"/>
      <c r="D12" s="144"/>
      <c r="E12" s="144"/>
      <c r="F12" s="144"/>
    </row>
    <row r="13" spans="2:7" s="18" customFormat="1" ht="15" x14ac:dyDescent="0.25">
      <c r="B13" s="144" t="s">
        <v>104</v>
      </c>
      <c r="C13" s="144"/>
      <c r="D13" s="144"/>
      <c r="E13" s="144"/>
      <c r="F13" s="144"/>
    </row>
    <row r="14" spans="2:7" s="18" customFormat="1" ht="15" x14ac:dyDescent="0.25">
      <c r="B14" s="144" t="s">
        <v>105</v>
      </c>
      <c r="C14" s="144"/>
      <c r="D14" s="144"/>
      <c r="E14" s="144"/>
      <c r="F14" s="144"/>
    </row>
    <row r="15" spans="2:7" s="18" customFormat="1" ht="15" x14ac:dyDescent="0.25">
      <c r="B15" s="144" t="s">
        <v>106</v>
      </c>
      <c r="C15" s="144"/>
      <c r="D15" s="144"/>
      <c r="E15" s="144"/>
      <c r="F15" s="144"/>
    </row>
    <row r="16" spans="2:7" s="18" customFormat="1" ht="15" x14ac:dyDescent="0.25">
      <c r="B16" s="144" t="s">
        <v>107</v>
      </c>
      <c r="C16" s="144"/>
      <c r="D16" s="144"/>
      <c r="E16" s="144"/>
      <c r="F16" s="144"/>
    </row>
    <row r="17" spans="1:10" s="18" customFormat="1" ht="15" x14ac:dyDescent="0.25">
      <c r="B17" s="144"/>
      <c r="C17" s="144"/>
      <c r="D17" s="144"/>
      <c r="E17" s="144"/>
      <c r="F17" s="144"/>
    </row>
    <row r="18" spans="1:10" ht="42.75" customHeight="1" x14ac:dyDescent="0.3">
      <c r="A18" s="12"/>
      <c r="B18" s="145" t="s">
        <v>68</v>
      </c>
      <c r="C18" s="145"/>
      <c r="D18" s="145"/>
      <c r="E18" s="145"/>
      <c r="F18" s="145"/>
    </row>
    <row r="19" spans="1:10" s="18" customFormat="1" ht="15" x14ac:dyDescent="0.25">
      <c r="B19" s="144" t="s">
        <v>108</v>
      </c>
      <c r="C19" s="144"/>
      <c r="D19" s="144"/>
      <c r="E19" s="144"/>
      <c r="F19" s="144"/>
    </row>
    <row r="20" spans="1:10" s="18" customFormat="1" ht="15" x14ac:dyDescent="0.25">
      <c r="B20" s="144" t="s">
        <v>3</v>
      </c>
      <c r="C20" s="144"/>
      <c r="D20" s="144"/>
      <c r="E20" s="144"/>
      <c r="F20" s="144"/>
    </row>
    <row r="21" spans="1:10" s="18" customFormat="1" ht="15" x14ac:dyDescent="0.25">
      <c r="B21" s="144" t="s">
        <v>109</v>
      </c>
      <c r="C21" s="144"/>
      <c r="D21" s="144"/>
      <c r="E21" s="144"/>
      <c r="F21" s="144"/>
    </row>
    <row r="23" spans="1:10" x14ac:dyDescent="0.3">
      <c r="A23" s="15" t="s">
        <v>49</v>
      </c>
    </row>
    <row r="25" spans="1:10" ht="41.25" customHeight="1" x14ac:dyDescent="0.3">
      <c r="A25" s="100" t="s">
        <v>135</v>
      </c>
      <c r="B25" s="100"/>
      <c r="C25" s="100"/>
      <c r="D25" s="100"/>
      <c r="E25" s="100"/>
      <c r="F25" s="100"/>
    </row>
    <row r="27" spans="1:10" ht="56.25" x14ac:dyDescent="0.3">
      <c r="A27" s="41" t="s">
        <v>65</v>
      </c>
      <c r="B27" s="146" t="s">
        <v>4</v>
      </c>
      <c r="C27" s="146"/>
      <c r="D27" s="146"/>
      <c r="E27" s="42" t="s">
        <v>5</v>
      </c>
      <c r="F27" s="40" t="s">
        <v>6</v>
      </c>
    </row>
    <row r="28" spans="1:10" x14ac:dyDescent="0.3">
      <c r="A28" s="19" t="s">
        <v>7</v>
      </c>
      <c r="B28" s="147" t="s">
        <v>136</v>
      </c>
      <c r="C28" s="147"/>
      <c r="D28" s="147"/>
      <c r="E28" s="42" t="s">
        <v>137</v>
      </c>
      <c r="F28" s="11">
        <v>37587</v>
      </c>
    </row>
    <row r="29" spans="1:10" x14ac:dyDescent="0.3">
      <c r="A29" s="19" t="s">
        <v>8</v>
      </c>
      <c r="B29" s="77" t="s">
        <v>138</v>
      </c>
      <c r="C29" s="77"/>
      <c r="D29" s="77"/>
      <c r="E29" s="42" t="s">
        <v>305</v>
      </c>
      <c r="F29" s="11">
        <f>51637-5772+10930</f>
        <v>56795</v>
      </c>
      <c r="H29" s="20">
        <f>50791+75936+13422</f>
        <v>140149</v>
      </c>
      <c r="I29" s="20">
        <f>F29+F45</f>
        <v>140149</v>
      </c>
      <c r="J29" s="20">
        <f>I29-H29</f>
        <v>0</v>
      </c>
    </row>
    <row r="30" spans="1:10" x14ac:dyDescent="0.3">
      <c r="A30" s="21" t="s">
        <v>10</v>
      </c>
      <c r="B30" s="77" t="s">
        <v>73</v>
      </c>
      <c r="C30" s="77"/>
      <c r="D30" s="77"/>
      <c r="E30" s="40" t="s">
        <v>305</v>
      </c>
      <c r="F30" s="11">
        <f>51637-5772</f>
        <v>45865</v>
      </c>
      <c r="H30" s="20">
        <v>75936</v>
      </c>
      <c r="I30" s="20">
        <f>F30+F54</f>
        <v>75936</v>
      </c>
      <c r="J30" s="20">
        <f>I30-H30</f>
        <v>0</v>
      </c>
    </row>
    <row r="31" spans="1:10" x14ac:dyDescent="0.3">
      <c r="A31" s="22" t="s">
        <v>12</v>
      </c>
      <c r="B31" s="77" t="s">
        <v>13</v>
      </c>
      <c r="C31" s="77"/>
      <c r="D31" s="77"/>
      <c r="E31" s="40" t="s">
        <v>308</v>
      </c>
      <c r="F31" s="11">
        <v>76348</v>
      </c>
      <c r="H31" s="20">
        <v>93215</v>
      </c>
      <c r="I31" s="20">
        <f>F31+F57</f>
        <v>93215</v>
      </c>
      <c r="J31" s="20">
        <f>I31-H31</f>
        <v>0</v>
      </c>
    </row>
    <row r="34" spans="1:6" ht="45.75" customHeight="1" x14ac:dyDescent="0.3">
      <c r="A34" s="100" t="s">
        <v>134</v>
      </c>
      <c r="B34" s="100"/>
      <c r="C34" s="100"/>
      <c r="D34" s="100"/>
      <c r="E34" s="100"/>
      <c r="F34" s="100"/>
    </row>
    <row r="36" spans="1:6" ht="56.25" x14ac:dyDescent="0.3">
      <c r="A36" s="41" t="s">
        <v>65</v>
      </c>
      <c r="B36" s="73" t="s">
        <v>4</v>
      </c>
      <c r="C36" s="73"/>
      <c r="D36" s="73"/>
      <c r="E36" s="42" t="s">
        <v>5</v>
      </c>
      <c r="F36" s="40" t="s">
        <v>6</v>
      </c>
    </row>
    <row r="37" spans="1:6" ht="37.5" customHeight="1" x14ac:dyDescent="0.3">
      <c r="A37" s="23" t="s">
        <v>7</v>
      </c>
      <c r="B37" s="77" t="s">
        <v>14</v>
      </c>
      <c r="C37" s="77"/>
      <c r="D37" s="77"/>
      <c r="E37" s="63" t="s">
        <v>307</v>
      </c>
      <c r="F37" s="11">
        <f>SUM(F38:F44)</f>
        <v>19014</v>
      </c>
    </row>
    <row r="38" spans="1:6" x14ac:dyDescent="0.3">
      <c r="A38" s="22" t="s">
        <v>15</v>
      </c>
      <c r="B38" s="77" t="s">
        <v>16</v>
      </c>
      <c r="C38" s="77"/>
      <c r="D38" s="77"/>
      <c r="E38" s="63" t="s">
        <v>307</v>
      </c>
      <c r="F38" s="11">
        <f>5275-1980</f>
        <v>3295</v>
      </c>
    </row>
    <row r="39" spans="1:6" x14ac:dyDescent="0.3">
      <c r="A39" s="22" t="s">
        <v>17</v>
      </c>
      <c r="B39" s="77" t="s">
        <v>18</v>
      </c>
      <c r="C39" s="77"/>
      <c r="D39" s="77"/>
      <c r="E39" s="63" t="s">
        <v>307</v>
      </c>
      <c r="F39" s="70">
        <f>2389-200</f>
        <v>2189</v>
      </c>
    </row>
    <row r="40" spans="1:6" ht="18.75" customHeight="1" x14ac:dyDescent="0.3">
      <c r="A40" s="22" t="s">
        <v>19</v>
      </c>
      <c r="B40" s="77" t="s">
        <v>20</v>
      </c>
      <c r="C40" s="77"/>
      <c r="D40" s="77"/>
      <c r="E40" s="63" t="s">
        <v>307</v>
      </c>
      <c r="F40" s="11">
        <v>4578</v>
      </c>
    </row>
    <row r="41" spans="1:6" ht="18.75" customHeight="1" x14ac:dyDescent="0.3">
      <c r="A41" s="22" t="s">
        <v>21</v>
      </c>
      <c r="B41" s="77" t="s">
        <v>22</v>
      </c>
      <c r="C41" s="77"/>
      <c r="D41" s="77"/>
      <c r="E41" s="63" t="s">
        <v>307</v>
      </c>
      <c r="F41" s="11">
        <v>3828</v>
      </c>
    </row>
    <row r="42" spans="1:6" ht="18.75" customHeight="1" x14ac:dyDescent="0.3">
      <c r="A42" s="22" t="s">
        <v>23</v>
      </c>
      <c r="B42" s="77" t="s">
        <v>24</v>
      </c>
      <c r="C42" s="77"/>
      <c r="D42" s="77"/>
      <c r="E42" s="63" t="s">
        <v>307</v>
      </c>
      <c r="F42" s="11">
        <v>1996</v>
      </c>
    </row>
    <row r="43" spans="1:6" ht="18.75" customHeight="1" x14ac:dyDescent="0.3">
      <c r="A43" s="22" t="s">
        <v>25</v>
      </c>
      <c r="B43" s="77" t="s">
        <v>26</v>
      </c>
      <c r="C43" s="77"/>
      <c r="D43" s="77"/>
      <c r="E43" s="63" t="s">
        <v>307</v>
      </c>
      <c r="F43" s="11">
        <v>0</v>
      </c>
    </row>
    <row r="44" spans="1:6" ht="18.75" customHeight="1" x14ac:dyDescent="0.3">
      <c r="A44" s="22" t="s">
        <v>240</v>
      </c>
      <c r="B44" s="77" t="s">
        <v>241</v>
      </c>
      <c r="C44" s="77"/>
      <c r="D44" s="77"/>
      <c r="E44" s="63" t="s">
        <v>307</v>
      </c>
      <c r="F44" s="11">
        <v>3128</v>
      </c>
    </row>
    <row r="45" spans="1:6" x14ac:dyDescent="0.3">
      <c r="A45" s="22" t="s">
        <v>8</v>
      </c>
      <c r="B45" s="77" t="s">
        <v>27</v>
      </c>
      <c r="C45" s="77"/>
      <c r="D45" s="77"/>
      <c r="E45" s="56" t="s">
        <v>305</v>
      </c>
      <c r="F45" s="11">
        <f>50791+F54+2492</f>
        <v>83354</v>
      </c>
    </row>
    <row r="46" spans="1:6" ht="40.5" customHeight="1" x14ac:dyDescent="0.3">
      <c r="A46" s="22" t="s">
        <v>10</v>
      </c>
      <c r="B46" s="77" t="s">
        <v>272</v>
      </c>
      <c r="C46" s="77"/>
      <c r="D46" s="77"/>
      <c r="E46" s="57" t="s">
        <v>306</v>
      </c>
      <c r="F46" s="11">
        <f>F47+F50+F51+F52+F53</f>
        <v>26420</v>
      </c>
    </row>
    <row r="47" spans="1:6" ht="36.75" customHeight="1" x14ac:dyDescent="0.3">
      <c r="A47" s="22" t="s">
        <v>273</v>
      </c>
      <c r="B47" s="87" t="s">
        <v>278</v>
      </c>
      <c r="C47" s="88"/>
      <c r="D47" s="89"/>
      <c r="E47" s="42" t="s">
        <v>306</v>
      </c>
      <c r="F47" s="11">
        <v>14971</v>
      </c>
    </row>
    <row r="48" spans="1:6" ht="37.5" x14ac:dyDescent="0.3">
      <c r="A48" s="22" t="s">
        <v>280</v>
      </c>
      <c r="B48" s="90" t="s">
        <v>279</v>
      </c>
      <c r="C48" s="91"/>
      <c r="D48" s="92"/>
      <c r="E48" s="57" t="s">
        <v>306</v>
      </c>
      <c r="F48" s="11">
        <v>1976</v>
      </c>
    </row>
    <row r="49" spans="1:6" ht="37.5" x14ac:dyDescent="0.3">
      <c r="A49" s="22" t="s">
        <v>280</v>
      </c>
      <c r="B49" s="90" t="s">
        <v>311</v>
      </c>
      <c r="C49" s="91"/>
      <c r="D49" s="92"/>
      <c r="E49" s="62" t="s">
        <v>306</v>
      </c>
      <c r="F49" s="11">
        <v>2065</v>
      </c>
    </row>
    <row r="50" spans="1:6" ht="42" customHeight="1" x14ac:dyDescent="0.3">
      <c r="A50" s="22" t="s">
        <v>274</v>
      </c>
      <c r="B50" s="96" t="s">
        <v>142</v>
      </c>
      <c r="C50" s="97"/>
      <c r="D50" s="98"/>
      <c r="E50" s="57" t="s">
        <v>306</v>
      </c>
      <c r="F50" s="11">
        <v>4559</v>
      </c>
    </row>
    <row r="51" spans="1:6" ht="61.5" customHeight="1" x14ac:dyDescent="0.3">
      <c r="A51" s="22" t="s">
        <v>275</v>
      </c>
      <c r="B51" s="99" t="s">
        <v>139</v>
      </c>
      <c r="C51" s="99"/>
      <c r="D51" s="99"/>
      <c r="E51" s="57" t="s">
        <v>306</v>
      </c>
      <c r="F51" s="11">
        <v>144</v>
      </c>
    </row>
    <row r="52" spans="1:6" ht="60.75" customHeight="1" x14ac:dyDescent="0.3">
      <c r="A52" s="22" t="s">
        <v>276</v>
      </c>
      <c r="B52" s="77" t="s">
        <v>140</v>
      </c>
      <c r="C52" s="77"/>
      <c r="D52" s="77"/>
      <c r="E52" s="57" t="s">
        <v>306</v>
      </c>
      <c r="F52" s="11">
        <v>165</v>
      </c>
    </row>
    <row r="53" spans="1:6" ht="36" customHeight="1" x14ac:dyDescent="0.3">
      <c r="A53" s="22" t="s">
        <v>277</v>
      </c>
      <c r="B53" s="77" t="s">
        <v>141</v>
      </c>
      <c r="C53" s="77"/>
      <c r="D53" s="77"/>
      <c r="E53" s="57" t="s">
        <v>306</v>
      </c>
      <c r="F53" s="11">
        <v>6581</v>
      </c>
    </row>
    <row r="54" spans="1:6" ht="22.5" customHeight="1" x14ac:dyDescent="0.3">
      <c r="A54" s="22" t="s">
        <v>11</v>
      </c>
      <c r="B54" s="77" t="s">
        <v>73</v>
      </c>
      <c r="C54" s="77"/>
      <c r="D54" s="77"/>
      <c r="E54" s="57" t="s">
        <v>305</v>
      </c>
      <c r="F54" s="11">
        <f>5578+4640+5355+8726+5772</f>
        <v>30071</v>
      </c>
    </row>
    <row r="55" spans="1:6" ht="34.5" customHeight="1" x14ac:dyDescent="0.3">
      <c r="A55" s="61" t="s">
        <v>312</v>
      </c>
      <c r="B55" s="93" t="s">
        <v>313</v>
      </c>
      <c r="C55" s="94"/>
      <c r="D55" s="95"/>
      <c r="E55" s="62" t="s">
        <v>314</v>
      </c>
      <c r="F55" s="71">
        <v>20</v>
      </c>
    </row>
    <row r="56" spans="1:6" ht="22.5" customHeight="1" x14ac:dyDescent="0.3">
      <c r="A56" s="61" t="s">
        <v>312</v>
      </c>
      <c r="B56" s="87" t="s">
        <v>315</v>
      </c>
      <c r="C56" s="88"/>
      <c r="D56" s="89"/>
      <c r="E56" s="62" t="s">
        <v>305</v>
      </c>
      <c r="F56" s="71">
        <v>8346</v>
      </c>
    </row>
    <row r="57" spans="1:6" ht="21" customHeight="1" x14ac:dyDescent="0.3">
      <c r="A57" s="22" t="s">
        <v>12</v>
      </c>
      <c r="B57" s="77" t="s">
        <v>13</v>
      </c>
      <c r="C57" s="77"/>
      <c r="D57" s="77"/>
      <c r="E57" s="58" t="s">
        <v>308</v>
      </c>
      <c r="F57" s="11">
        <f>958+3740+4616+7553</f>
        <v>16867</v>
      </c>
    </row>
    <row r="58" spans="1:6" ht="39" customHeight="1" x14ac:dyDescent="0.3">
      <c r="A58" s="22" t="s">
        <v>195</v>
      </c>
      <c r="B58" s="77" t="s">
        <v>290</v>
      </c>
      <c r="C58" s="77"/>
      <c r="D58" s="77"/>
      <c r="E58" s="57" t="s">
        <v>306</v>
      </c>
      <c r="F58" s="11">
        <v>16008</v>
      </c>
    </row>
    <row r="60" spans="1:6" ht="49.5" customHeight="1" x14ac:dyDescent="0.3">
      <c r="A60" s="100" t="s">
        <v>291</v>
      </c>
      <c r="B60" s="100"/>
      <c r="C60" s="100"/>
      <c r="D60" s="100"/>
      <c r="E60" s="100"/>
      <c r="F60" s="100"/>
    </row>
    <row r="61" spans="1:6" ht="13.5" customHeight="1" x14ac:dyDescent="0.3"/>
    <row r="62" spans="1:6" x14ac:dyDescent="0.3">
      <c r="B62" s="15" t="s">
        <v>310</v>
      </c>
      <c r="E62" s="49">
        <v>10</v>
      </c>
      <c r="F62" s="24" t="s">
        <v>166</v>
      </c>
    </row>
    <row r="63" spans="1:6" x14ac:dyDescent="0.3">
      <c r="B63" s="15" t="s">
        <v>167</v>
      </c>
      <c r="E63" s="49">
        <v>8</v>
      </c>
      <c r="F63" s="15" t="s">
        <v>166</v>
      </c>
    </row>
    <row r="65" spans="1:9" ht="56.25" x14ac:dyDescent="0.3">
      <c r="A65" s="41" t="s">
        <v>65</v>
      </c>
      <c r="B65" s="73" t="s">
        <v>4</v>
      </c>
      <c r="C65" s="73"/>
      <c r="D65" s="73"/>
      <c r="E65" s="40" t="s">
        <v>5</v>
      </c>
      <c r="F65" s="40" t="s">
        <v>6</v>
      </c>
    </row>
    <row r="66" spans="1:9" x14ac:dyDescent="0.3">
      <c r="A66" s="22" t="s">
        <v>7</v>
      </c>
      <c r="B66" s="77" t="s">
        <v>136</v>
      </c>
      <c r="C66" s="77"/>
      <c r="D66" s="77"/>
      <c r="E66" s="40" t="s">
        <v>137</v>
      </c>
      <c r="F66" s="25">
        <f>F76+F86+F96+F106+F136+F146+F156+F176+F116+F126+F166+F186+F196+F206+F216+F226+F236+F246</f>
        <v>4810</v>
      </c>
      <c r="I66" s="20"/>
    </row>
    <row r="67" spans="1:9" x14ac:dyDescent="0.3">
      <c r="A67" s="22" t="s">
        <v>8</v>
      </c>
      <c r="B67" s="77" t="s">
        <v>138</v>
      </c>
      <c r="C67" s="77"/>
      <c r="D67" s="77"/>
      <c r="E67" s="40" t="s">
        <v>309</v>
      </c>
      <c r="F67" s="25">
        <f t="shared" ref="F67:F69" si="0">F77+F87+F97+F107+F137+F147+F157+F177+F117+F127+F167+F187+F197+F207+F217+F227+F237+F247</f>
        <v>5847</v>
      </c>
      <c r="I67" s="20"/>
    </row>
    <row r="68" spans="1:9" x14ac:dyDescent="0.3">
      <c r="A68" s="22" t="s">
        <v>11</v>
      </c>
      <c r="B68" s="77" t="s">
        <v>73</v>
      </c>
      <c r="C68" s="77"/>
      <c r="D68" s="77"/>
      <c r="E68" s="40" t="s">
        <v>309</v>
      </c>
      <c r="F68" s="25">
        <f t="shared" si="0"/>
        <v>4862</v>
      </c>
      <c r="I68" s="20"/>
    </row>
    <row r="69" spans="1:9" x14ac:dyDescent="0.3">
      <c r="A69" s="22" t="s">
        <v>12</v>
      </c>
      <c r="B69" s="77" t="s">
        <v>13</v>
      </c>
      <c r="C69" s="77"/>
      <c r="D69" s="77"/>
      <c r="E69" s="40" t="s">
        <v>308</v>
      </c>
      <c r="F69" s="25">
        <f t="shared" si="0"/>
        <v>3882</v>
      </c>
      <c r="I69" s="20"/>
    </row>
    <row r="70" spans="1:9" ht="8.25" customHeight="1" x14ac:dyDescent="0.3"/>
    <row r="71" spans="1:9" x14ac:dyDescent="0.3">
      <c r="A71" s="15" t="s">
        <v>174</v>
      </c>
    </row>
    <row r="72" spans="1:9" x14ac:dyDescent="0.3">
      <c r="A72" s="24"/>
      <c r="B72" s="79" t="s">
        <v>168</v>
      </c>
      <c r="C72" s="79"/>
      <c r="D72" s="79"/>
      <c r="E72" s="79"/>
      <c r="F72" s="26"/>
    </row>
    <row r="73" spans="1:9" x14ac:dyDescent="0.3">
      <c r="A73" s="26"/>
      <c r="B73" s="80" t="s">
        <v>321</v>
      </c>
      <c r="C73" s="80"/>
      <c r="D73" s="80"/>
      <c r="E73" s="80"/>
      <c r="F73" s="26"/>
    </row>
    <row r="74" spans="1:9" x14ac:dyDescent="0.3">
      <c r="A74" s="26"/>
      <c r="B74" s="78"/>
      <c r="C74" s="78"/>
      <c r="D74" s="78"/>
      <c r="E74" s="78"/>
      <c r="F74" s="26"/>
    </row>
    <row r="75" spans="1:9" ht="56.25" x14ac:dyDescent="0.3">
      <c r="A75" s="41" t="s">
        <v>65</v>
      </c>
      <c r="B75" s="73" t="s">
        <v>4</v>
      </c>
      <c r="C75" s="73"/>
      <c r="D75" s="73"/>
      <c r="E75" s="40" t="s">
        <v>5</v>
      </c>
      <c r="F75" s="40" t="s">
        <v>6</v>
      </c>
    </row>
    <row r="76" spans="1:9" x14ac:dyDescent="0.3">
      <c r="A76" s="40" t="s">
        <v>7</v>
      </c>
      <c r="B76" s="74" t="s">
        <v>136</v>
      </c>
      <c r="C76" s="75"/>
      <c r="D76" s="76"/>
      <c r="E76" s="40" t="s">
        <v>137</v>
      </c>
      <c r="F76" s="27">
        <v>233</v>
      </c>
    </row>
    <row r="77" spans="1:9" x14ac:dyDescent="0.3">
      <c r="A77" s="40" t="s">
        <v>8</v>
      </c>
      <c r="B77" s="74" t="s">
        <v>138</v>
      </c>
      <c r="C77" s="75"/>
      <c r="D77" s="76"/>
      <c r="E77" s="56" t="s">
        <v>309</v>
      </c>
      <c r="F77" s="27">
        <f>300+76</f>
        <v>376</v>
      </c>
    </row>
    <row r="78" spans="1:9" x14ac:dyDescent="0.3">
      <c r="A78" s="40" t="s">
        <v>10</v>
      </c>
      <c r="B78" s="74" t="s">
        <v>73</v>
      </c>
      <c r="C78" s="75"/>
      <c r="D78" s="76"/>
      <c r="E78" s="56" t="s">
        <v>309</v>
      </c>
      <c r="F78" s="27">
        <v>300</v>
      </c>
    </row>
    <row r="79" spans="1:9" x14ac:dyDescent="0.3">
      <c r="A79" s="40" t="s">
        <v>12</v>
      </c>
      <c r="B79" s="77" t="s">
        <v>13</v>
      </c>
      <c r="C79" s="77"/>
      <c r="D79" s="77"/>
      <c r="E79" s="56" t="s">
        <v>308</v>
      </c>
      <c r="F79" s="27">
        <v>155</v>
      </c>
    </row>
    <row r="80" spans="1:9" ht="11.25" customHeight="1" x14ac:dyDescent="0.3"/>
    <row r="81" spans="1:6" x14ac:dyDescent="0.3">
      <c r="A81" s="15" t="s">
        <v>181</v>
      </c>
    </row>
    <row r="82" spans="1:6" x14ac:dyDescent="0.3">
      <c r="A82" s="24"/>
      <c r="B82" s="79" t="s">
        <v>169</v>
      </c>
      <c r="C82" s="79"/>
      <c r="D82" s="79"/>
      <c r="E82" s="79"/>
      <c r="F82" s="26"/>
    </row>
    <row r="83" spans="1:6" x14ac:dyDescent="0.3">
      <c r="A83" s="26"/>
      <c r="B83" s="80" t="s">
        <v>321</v>
      </c>
      <c r="C83" s="80"/>
      <c r="D83" s="80"/>
      <c r="E83" s="80"/>
      <c r="F83" s="26"/>
    </row>
    <row r="84" spans="1:6" x14ac:dyDescent="0.3">
      <c r="A84" s="26"/>
      <c r="B84" s="78"/>
      <c r="C84" s="78"/>
      <c r="D84" s="78"/>
      <c r="E84" s="78"/>
      <c r="F84" s="26"/>
    </row>
    <row r="85" spans="1:6" ht="56.25" x14ac:dyDescent="0.3">
      <c r="A85" s="41" t="s">
        <v>65</v>
      </c>
      <c r="B85" s="73" t="s">
        <v>4</v>
      </c>
      <c r="C85" s="73"/>
      <c r="D85" s="73"/>
      <c r="E85" s="40" t="s">
        <v>5</v>
      </c>
      <c r="F85" s="40" t="s">
        <v>6</v>
      </c>
    </row>
    <row r="86" spans="1:6" x14ac:dyDescent="0.3">
      <c r="A86" s="40" t="s">
        <v>7</v>
      </c>
      <c r="B86" s="74" t="s">
        <v>136</v>
      </c>
      <c r="C86" s="75"/>
      <c r="D86" s="76"/>
      <c r="E86" s="40" t="s">
        <v>137</v>
      </c>
      <c r="F86" s="27">
        <v>274</v>
      </c>
    </row>
    <row r="87" spans="1:6" x14ac:dyDescent="0.3">
      <c r="A87" s="40" t="s">
        <v>8</v>
      </c>
      <c r="B87" s="74" t="s">
        <v>138</v>
      </c>
      <c r="C87" s="75"/>
      <c r="D87" s="76"/>
      <c r="E87" s="56" t="s">
        <v>309</v>
      </c>
      <c r="F87" s="27">
        <f>203+35</f>
        <v>238</v>
      </c>
    </row>
    <row r="88" spans="1:6" x14ac:dyDescent="0.3">
      <c r="A88" s="40" t="s">
        <v>11</v>
      </c>
      <c r="B88" s="74" t="s">
        <v>73</v>
      </c>
      <c r="C88" s="75"/>
      <c r="D88" s="76"/>
      <c r="E88" s="56" t="s">
        <v>309</v>
      </c>
      <c r="F88" s="27">
        <v>203</v>
      </c>
    </row>
    <row r="89" spans="1:6" x14ac:dyDescent="0.3">
      <c r="A89" s="40" t="s">
        <v>12</v>
      </c>
      <c r="B89" s="77" t="s">
        <v>13</v>
      </c>
      <c r="C89" s="77"/>
      <c r="D89" s="77"/>
      <c r="E89" s="56" t="s">
        <v>308</v>
      </c>
      <c r="F89" s="27">
        <v>304</v>
      </c>
    </row>
    <row r="90" spans="1:6" ht="12.75" customHeight="1" x14ac:dyDescent="0.3"/>
    <row r="91" spans="1:6" x14ac:dyDescent="0.3">
      <c r="A91" s="15" t="s">
        <v>180</v>
      </c>
    </row>
    <row r="92" spans="1:6" x14ac:dyDescent="0.3">
      <c r="A92" s="24"/>
      <c r="B92" s="79" t="s">
        <v>170</v>
      </c>
      <c r="C92" s="79"/>
      <c r="D92" s="79"/>
      <c r="E92" s="79"/>
      <c r="F92" s="26"/>
    </row>
    <row r="93" spans="1:6" x14ac:dyDescent="0.3">
      <c r="A93" s="26"/>
      <c r="B93" s="80" t="s">
        <v>321</v>
      </c>
      <c r="C93" s="80"/>
      <c r="D93" s="80"/>
      <c r="E93" s="80"/>
      <c r="F93" s="26"/>
    </row>
    <row r="94" spans="1:6" x14ac:dyDescent="0.3">
      <c r="A94" s="26"/>
      <c r="B94" s="78"/>
      <c r="C94" s="78"/>
      <c r="D94" s="78"/>
      <c r="E94" s="78"/>
      <c r="F94" s="26"/>
    </row>
    <row r="95" spans="1:6" ht="56.25" x14ac:dyDescent="0.3">
      <c r="A95" s="41" t="s">
        <v>65</v>
      </c>
      <c r="B95" s="73" t="s">
        <v>4</v>
      </c>
      <c r="C95" s="73"/>
      <c r="D95" s="73"/>
      <c r="E95" s="40" t="s">
        <v>5</v>
      </c>
      <c r="F95" s="40" t="s">
        <v>6</v>
      </c>
    </row>
    <row r="96" spans="1:6" x14ac:dyDescent="0.3">
      <c r="A96" s="40" t="s">
        <v>7</v>
      </c>
      <c r="B96" s="74" t="s">
        <v>136</v>
      </c>
      <c r="C96" s="75"/>
      <c r="D96" s="76"/>
      <c r="E96" s="40" t="s">
        <v>137</v>
      </c>
      <c r="F96" s="27">
        <v>315</v>
      </c>
    </row>
    <row r="97" spans="1:6" x14ac:dyDescent="0.3">
      <c r="A97" s="40" t="s">
        <v>8</v>
      </c>
      <c r="B97" s="74" t="s">
        <v>138</v>
      </c>
      <c r="C97" s="75"/>
      <c r="D97" s="76"/>
      <c r="E97" s="56" t="s">
        <v>309</v>
      </c>
      <c r="F97" s="27">
        <f>158+89</f>
        <v>247</v>
      </c>
    </row>
    <row r="98" spans="1:6" x14ac:dyDescent="0.3">
      <c r="A98" s="40" t="s">
        <v>11</v>
      </c>
      <c r="B98" s="74" t="s">
        <v>73</v>
      </c>
      <c r="C98" s="75"/>
      <c r="D98" s="76"/>
      <c r="E98" s="56" t="s">
        <v>309</v>
      </c>
      <c r="F98" s="27">
        <v>158</v>
      </c>
    </row>
    <row r="99" spans="1:6" x14ac:dyDescent="0.3">
      <c r="A99" s="40" t="s">
        <v>12</v>
      </c>
      <c r="B99" s="77" t="s">
        <v>13</v>
      </c>
      <c r="C99" s="77"/>
      <c r="D99" s="77"/>
      <c r="E99" s="56" t="s">
        <v>308</v>
      </c>
      <c r="F99" s="27">
        <v>225</v>
      </c>
    </row>
    <row r="100" spans="1:6" ht="11.25" customHeight="1" x14ac:dyDescent="0.3"/>
    <row r="101" spans="1:6" x14ac:dyDescent="0.3">
      <c r="A101" s="15" t="s">
        <v>179</v>
      </c>
    </row>
    <row r="102" spans="1:6" x14ac:dyDescent="0.3">
      <c r="A102" s="24"/>
      <c r="B102" s="79" t="s">
        <v>171</v>
      </c>
      <c r="C102" s="79"/>
      <c r="D102" s="79"/>
      <c r="E102" s="79"/>
      <c r="F102" s="26"/>
    </row>
    <row r="103" spans="1:6" x14ac:dyDescent="0.3">
      <c r="A103" s="26"/>
      <c r="B103" s="80" t="s">
        <v>321</v>
      </c>
      <c r="C103" s="80"/>
      <c r="D103" s="80"/>
      <c r="E103" s="80"/>
      <c r="F103" s="26"/>
    </row>
    <row r="104" spans="1:6" x14ac:dyDescent="0.3">
      <c r="A104" s="26"/>
      <c r="B104" s="78"/>
      <c r="C104" s="78"/>
      <c r="D104" s="78"/>
      <c r="E104" s="78"/>
      <c r="F104" s="26"/>
    </row>
    <row r="105" spans="1:6" ht="56.25" x14ac:dyDescent="0.3">
      <c r="A105" s="41" t="s">
        <v>65</v>
      </c>
      <c r="B105" s="73" t="s">
        <v>4</v>
      </c>
      <c r="C105" s="73"/>
      <c r="D105" s="73"/>
      <c r="E105" s="40" t="s">
        <v>5</v>
      </c>
      <c r="F105" s="40" t="s">
        <v>6</v>
      </c>
    </row>
    <row r="106" spans="1:6" x14ac:dyDescent="0.3">
      <c r="A106" s="40" t="s">
        <v>7</v>
      </c>
      <c r="B106" s="74" t="s">
        <v>136</v>
      </c>
      <c r="C106" s="75"/>
      <c r="D106" s="76"/>
      <c r="E106" s="40" t="s">
        <v>137</v>
      </c>
      <c r="F106" s="27">
        <v>521</v>
      </c>
    </row>
    <row r="107" spans="1:6" x14ac:dyDescent="0.3">
      <c r="A107" s="40" t="s">
        <v>8</v>
      </c>
      <c r="B107" s="74" t="s">
        <v>138</v>
      </c>
      <c r="C107" s="75"/>
      <c r="D107" s="76"/>
      <c r="E107" s="56" t="s">
        <v>309</v>
      </c>
      <c r="F107" s="27">
        <f>477+12</f>
        <v>489</v>
      </c>
    </row>
    <row r="108" spans="1:6" x14ac:dyDescent="0.3">
      <c r="A108" s="40" t="s">
        <v>11</v>
      </c>
      <c r="B108" s="74" t="s">
        <v>73</v>
      </c>
      <c r="C108" s="75"/>
      <c r="D108" s="76"/>
      <c r="E108" s="56" t="s">
        <v>309</v>
      </c>
      <c r="F108" s="27">
        <v>477</v>
      </c>
    </row>
    <row r="109" spans="1:6" x14ac:dyDescent="0.3">
      <c r="A109" s="40" t="s">
        <v>12</v>
      </c>
      <c r="B109" s="77" t="s">
        <v>13</v>
      </c>
      <c r="C109" s="77"/>
      <c r="D109" s="77"/>
      <c r="E109" s="56" t="s">
        <v>308</v>
      </c>
      <c r="F109" s="27">
        <v>235</v>
      </c>
    </row>
    <row r="110" spans="1:6" ht="12.75" customHeight="1" x14ac:dyDescent="0.3"/>
    <row r="111" spans="1:6" x14ac:dyDescent="0.3">
      <c r="A111" s="15" t="s">
        <v>178</v>
      </c>
    </row>
    <row r="112" spans="1:6" x14ac:dyDescent="0.3">
      <c r="A112" s="24"/>
      <c r="B112" s="79" t="s">
        <v>335</v>
      </c>
      <c r="C112" s="79"/>
      <c r="D112" s="79"/>
      <c r="E112" s="79"/>
      <c r="F112" s="26"/>
    </row>
    <row r="113" spans="1:6" x14ac:dyDescent="0.3">
      <c r="A113" s="26"/>
      <c r="B113" s="80" t="s">
        <v>321</v>
      </c>
      <c r="C113" s="80"/>
      <c r="D113" s="80"/>
      <c r="E113" s="80"/>
      <c r="F113" s="26"/>
    </row>
    <row r="114" spans="1:6" x14ac:dyDescent="0.3">
      <c r="A114" s="26"/>
      <c r="B114" s="78"/>
      <c r="C114" s="78"/>
      <c r="D114" s="78"/>
      <c r="E114" s="78"/>
      <c r="F114" s="26"/>
    </row>
    <row r="115" spans="1:6" ht="56.25" x14ac:dyDescent="0.3">
      <c r="A115" s="60" t="s">
        <v>65</v>
      </c>
      <c r="B115" s="73" t="s">
        <v>4</v>
      </c>
      <c r="C115" s="73"/>
      <c r="D115" s="73"/>
      <c r="E115" s="59" t="s">
        <v>5</v>
      </c>
      <c r="F115" s="59" t="s">
        <v>6</v>
      </c>
    </row>
    <row r="116" spans="1:6" x14ac:dyDescent="0.3">
      <c r="A116" s="59" t="s">
        <v>7</v>
      </c>
      <c r="B116" s="74" t="s">
        <v>136</v>
      </c>
      <c r="C116" s="75"/>
      <c r="D116" s="76"/>
      <c r="E116" s="59" t="s">
        <v>137</v>
      </c>
      <c r="F116" s="11">
        <v>438</v>
      </c>
    </row>
    <row r="117" spans="1:6" x14ac:dyDescent="0.3">
      <c r="A117" s="59" t="s">
        <v>8</v>
      </c>
      <c r="B117" s="74" t="s">
        <v>138</v>
      </c>
      <c r="C117" s="75"/>
      <c r="D117" s="76"/>
      <c r="E117" s="59" t="s">
        <v>309</v>
      </c>
      <c r="F117" s="27">
        <v>246</v>
      </c>
    </row>
    <row r="118" spans="1:6" x14ac:dyDescent="0.3">
      <c r="A118" s="59" t="s">
        <v>10</v>
      </c>
      <c r="B118" s="74" t="s">
        <v>73</v>
      </c>
      <c r="C118" s="75"/>
      <c r="D118" s="76"/>
      <c r="E118" s="59" t="s">
        <v>309</v>
      </c>
      <c r="F118" s="27">
        <v>195</v>
      </c>
    </row>
    <row r="119" spans="1:6" x14ac:dyDescent="0.3">
      <c r="A119" s="59" t="s">
        <v>12</v>
      </c>
      <c r="B119" s="77" t="s">
        <v>13</v>
      </c>
      <c r="C119" s="77"/>
      <c r="D119" s="77"/>
      <c r="E119" s="59" t="s">
        <v>308</v>
      </c>
      <c r="F119" s="27">
        <v>164</v>
      </c>
    </row>
    <row r="120" spans="1:6" ht="9.75" customHeight="1" x14ac:dyDescent="0.3">
      <c r="A120" s="46"/>
      <c r="B120" s="47"/>
      <c r="C120" s="47"/>
      <c r="D120" s="47"/>
      <c r="E120" s="46"/>
      <c r="F120" s="48"/>
    </row>
    <row r="121" spans="1:6" x14ac:dyDescent="0.3">
      <c r="A121" s="15" t="s">
        <v>177</v>
      </c>
    </row>
    <row r="122" spans="1:6" x14ac:dyDescent="0.3">
      <c r="A122" s="24"/>
      <c r="B122" s="79" t="s">
        <v>316</v>
      </c>
      <c r="C122" s="79"/>
      <c r="D122" s="79"/>
      <c r="E122" s="79"/>
      <c r="F122" s="26"/>
    </row>
    <row r="123" spans="1:6" x14ac:dyDescent="0.3">
      <c r="A123" s="26"/>
      <c r="B123" s="80" t="s">
        <v>321</v>
      </c>
      <c r="C123" s="80"/>
      <c r="D123" s="80"/>
      <c r="E123" s="80"/>
      <c r="F123" s="26"/>
    </row>
    <row r="124" spans="1:6" x14ac:dyDescent="0.3">
      <c r="A124" s="26"/>
      <c r="B124" s="78"/>
      <c r="C124" s="78"/>
      <c r="D124" s="78"/>
      <c r="E124" s="78"/>
      <c r="F124" s="26"/>
    </row>
    <row r="125" spans="1:6" ht="56.25" x14ac:dyDescent="0.3">
      <c r="A125" s="60" t="s">
        <v>65</v>
      </c>
      <c r="B125" s="73" t="s">
        <v>4</v>
      </c>
      <c r="C125" s="73"/>
      <c r="D125" s="73"/>
      <c r="E125" s="59" t="s">
        <v>5</v>
      </c>
      <c r="F125" s="59" t="s">
        <v>6</v>
      </c>
    </row>
    <row r="126" spans="1:6" x14ac:dyDescent="0.3">
      <c r="A126" s="59" t="s">
        <v>7</v>
      </c>
      <c r="B126" s="74" t="s">
        <v>136</v>
      </c>
      <c r="C126" s="75"/>
      <c r="D126" s="76"/>
      <c r="E126" s="59" t="s">
        <v>137</v>
      </c>
      <c r="F126" s="11">
        <v>69</v>
      </c>
    </row>
    <row r="127" spans="1:6" x14ac:dyDescent="0.3">
      <c r="A127" s="59" t="s">
        <v>8</v>
      </c>
      <c r="B127" s="74" t="s">
        <v>138</v>
      </c>
      <c r="C127" s="75"/>
      <c r="D127" s="76"/>
      <c r="E127" s="59" t="s">
        <v>309</v>
      </c>
      <c r="F127" s="27">
        <v>175</v>
      </c>
    </row>
    <row r="128" spans="1:6" x14ac:dyDescent="0.3">
      <c r="A128" s="59" t="s">
        <v>10</v>
      </c>
      <c r="B128" s="74" t="s">
        <v>73</v>
      </c>
      <c r="C128" s="75"/>
      <c r="D128" s="76"/>
      <c r="E128" s="59" t="s">
        <v>309</v>
      </c>
      <c r="F128" s="27">
        <v>150</v>
      </c>
    </row>
    <row r="129" spans="1:6" x14ac:dyDescent="0.3">
      <c r="A129" s="59" t="s">
        <v>12</v>
      </c>
      <c r="B129" s="77" t="s">
        <v>13</v>
      </c>
      <c r="C129" s="77"/>
      <c r="D129" s="77"/>
      <c r="E129" s="59" t="s">
        <v>308</v>
      </c>
      <c r="F129" s="27">
        <v>65</v>
      </c>
    </row>
    <row r="130" spans="1:6" ht="12.75" customHeight="1" x14ac:dyDescent="0.3">
      <c r="A130" s="46"/>
      <c r="B130" s="47"/>
      <c r="C130" s="47"/>
      <c r="D130" s="47"/>
      <c r="E130" s="46"/>
      <c r="F130" s="48"/>
    </row>
    <row r="131" spans="1:6" x14ac:dyDescent="0.3">
      <c r="A131" s="15" t="s">
        <v>176</v>
      </c>
    </row>
    <row r="132" spans="1:6" x14ac:dyDescent="0.3">
      <c r="A132" s="24"/>
      <c r="B132" s="79" t="s">
        <v>172</v>
      </c>
      <c r="C132" s="79"/>
      <c r="D132" s="79"/>
      <c r="E132" s="79"/>
      <c r="F132" s="26"/>
    </row>
    <row r="133" spans="1:6" x14ac:dyDescent="0.3">
      <c r="A133" s="26"/>
      <c r="B133" s="80" t="s">
        <v>321</v>
      </c>
      <c r="C133" s="80"/>
      <c r="D133" s="80"/>
      <c r="E133" s="80"/>
      <c r="F133" s="26"/>
    </row>
    <row r="135" spans="1:6" ht="56.25" x14ac:dyDescent="0.3">
      <c r="A135" s="60" t="s">
        <v>65</v>
      </c>
      <c r="B135" s="84" t="s">
        <v>4</v>
      </c>
      <c r="C135" s="85"/>
      <c r="D135" s="86"/>
      <c r="E135" s="59" t="s">
        <v>5</v>
      </c>
      <c r="F135" s="59" t="s">
        <v>6</v>
      </c>
    </row>
    <row r="136" spans="1:6" x14ac:dyDescent="0.3">
      <c r="A136" s="59" t="s">
        <v>7</v>
      </c>
      <c r="B136" s="81" t="s">
        <v>136</v>
      </c>
      <c r="C136" s="82"/>
      <c r="D136" s="83"/>
      <c r="E136" s="59" t="s">
        <v>137</v>
      </c>
      <c r="F136" s="11">
        <v>116</v>
      </c>
    </row>
    <row r="137" spans="1:6" x14ac:dyDescent="0.3">
      <c r="A137" s="59" t="s">
        <v>8</v>
      </c>
      <c r="B137" s="81" t="s">
        <v>138</v>
      </c>
      <c r="C137" s="82"/>
      <c r="D137" s="83"/>
      <c r="E137" s="59" t="s">
        <v>309</v>
      </c>
      <c r="F137" s="27">
        <f>114+16</f>
        <v>130</v>
      </c>
    </row>
    <row r="138" spans="1:6" x14ac:dyDescent="0.3">
      <c r="A138" s="59" t="s">
        <v>10</v>
      </c>
      <c r="B138" s="81" t="s">
        <v>73</v>
      </c>
      <c r="C138" s="82"/>
      <c r="D138" s="83"/>
      <c r="E138" s="59" t="s">
        <v>309</v>
      </c>
      <c r="F138" s="27">
        <v>114</v>
      </c>
    </row>
    <row r="139" spans="1:6" x14ac:dyDescent="0.3">
      <c r="A139" s="59" t="s">
        <v>12</v>
      </c>
      <c r="B139" s="81" t="s">
        <v>13</v>
      </c>
      <c r="C139" s="82"/>
      <c r="D139" s="83"/>
      <c r="E139" s="59" t="s">
        <v>308</v>
      </c>
      <c r="F139" s="27">
        <v>73</v>
      </c>
    </row>
    <row r="140" spans="1:6" ht="10.5" customHeight="1" x14ac:dyDescent="0.3"/>
    <row r="141" spans="1:6" x14ac:dyDescent="0.3">
      <c r="A141" s="15" t="s">
        <v>175</v>
      </c>
    </row>
    <row r="142" spans="1:6" x14ac:dyDescent="0.3">
      <c r="A142" s="24"/>
      <c r="B142" s="79" t="s">
        <v>173</v>
      </c>
      <c r="C142" s="79"/>
      <c r="D142" s="79"/>
      <c r="E142" s="79"/>
      <c r="F142" s="26"/>
    </row>
    <row r="143" spans="1:6" x14ac:dyDescent="0.3">
      <c r="A143" s="26"/>
      <c r="B143" s="80" t="s">
        <v>321</v>
      </c>
      <c r="C143" s="80"/>
      <c r="D143" s="80"/>
      <c r="E143" s="80"/>
      <c r="F143" s="26"/>
    </row>
    <row r="144" spans="1:6" x14ac:dyDescent="0.3">
      <c r="A144" s="26"/>
      <c r="B144" s="78"/>
      <c r="C144" s="78"/>
      <c r="D144" s="78"/>
      <c r="E144" s="78"/>
      <c r="F144" s="26"/>
    </row>
    <row r="145" spans="1:6" ht="56.25" x14ac:dyDescent="0.3">
      <c r="A145" s="41" t="s">
        <v>65</v>
      </c>
      <c r="B145" s="73" t="s">
        <v>4</v>
      </c>
      <c r="C145" s="73"/>
      <c r="D145" s="73"/>
      <c r="E145" s="40" t="s">
        <v>5</v>
      </c>
      <c r="F145" s="40" t="s">
        <v>6</v>
      </c>
    </row>
    <row r="146" spans="1:6" x14ac:dyDescent="0.3">
      <c r="A146" s="40" t="s">
        <v>7</v>
      </c>
      <c r="B146" s="74" t="s">
        <v>136</v>
      </c>
      <c r="C146" s="75"/>
      <c r="D146" s="76"/>
      <c r="E146" s="40" t="s">
        <v>137</v>
      </c>
      <c r="F146" s="11">
        <v>52</v>
      </c>
    </row>
    <row r="147" spans="1:6" x14ac:dyDescent="0.3">
      <c r="A147" s="40" t="s">
        <v>8</v>
      </c>
      <c r="B147" s="74" t="s">
        <v>138</v>
      </c>
      <c r="C147" s="75"/>
      <c r="D147" s="76"/>
      <c r="E147" s="56" t="s">
        <v>309</v>
      </c>
      <c r="F147" s="27">
        <f>175+33</f>
        <v>208</v>
      </c>
    </row>
    <row r="148" spans="1:6" x14ac:dyDescent="0.3">
      <c r="A148" s="40" t="s">
        <v>10</v>
      </c>
      <c r="B148" s="74" t="s">
        <v>73</v>
      </c>
      <c r="C148" s="75"/>
      <c r="D148" s="76"/>
      <c r="E148" s="56" t="s">
        <v>309</v>
      </c>
      <c r="F148" s="27">
        <v>175</v>
      </c>
    </row>
    <row r="149" spans="1:6" x14ac:dyDescent="0.3">
      <c r="A149" s="40" t="s">
        <v>12</v>
      </c>
      <c r="B149" s="77" t="s">
        <v>13</v>
      </c>
      <c r="C149" s="77"/>
      <c r="D149" s="77"/>
      <c r="E149" s="56" t="s">
        <v>308</v>
      </c>
      <c r="F149" s="27">
        <v>122</v>
      </c>
    </row>
    <row r="150" spans="1:6" ht="10.5" customHeight="1" x14ac:dyDescent="0.3"/>
    <row r="151" spans="1:6" x14ac:dyDescent="0.3">
      <c r="A151" s="15" t="s">
        <v>317</v>
      </c>
    </row>
    <row r="152" spans="1:6" x14ac:dyDescent="0.3">
      <c r="A152" s="24"/>
      <c r="B152" s="79" t="s">
        <v>243</v>
      </c>
      <c r="C152" s="79"/>
      <c r="D152" s="79"/>
      <c r="E152" s="79"/>
      <c r="F152" s="26"/>
    </row>
    <row r="153" spans="1:6" x14ac:dyDescent="0.3">
      <c r="A153" s="26"/>
      <c r="B153" s="80" t="s">
        <v>321</v>
      </c>
      <c r="C153" s="80"/>
      <c r="D153" s="80"/>
      <c r="E153" s="80"/>
      <c r="F153" s="26"/>
    </row>
    <row r="154" spans="1:6" x14ac:dyDescent="0.3">
      <c r="A154" s="26"/>
      <c r="B154" s="78"/>
      <c r="C154" s="78"/>
      <c r="D154" s="78"/>
      <c r="E154" s="78"/>
      <c r="F154" s="26"/>
    </row>
    <row r="155" spans="1:6" ht="56.25" x14ac:dyDescent="0.3">
      <c r="A155" s="41" t="s">
        <v>65</v>
      </c>
      <c r="B155" s="73" t="s">
        <v>4</v>
      </c>
      <c r="C155" s="73"/>
      <c r="D155" s="73"/>
      <c r="E155" s="40" t="s">
        <v>5</v>
      </c>
      <c r="F155" s="40" t="s">
        <v>6</v>
      </c>
    </row>
    <row r="156" spans="1:6" x14ac:dyDescent="0.3">
      <c r="A156" s="40" t="s">
        <v>7</v>
      </c>
      <c r="B156" s="74" t="s">
        <v>136</v>
      </c>
      <c r="C156" s="75"/>
      <c r="D156" s="76"/>
      <c r="E156" s="40" t="s">
        <v>137</v>
      </c>
      <c r="F156" s="11">
        <v>105</v>
      </c>
    </row>
    <row r="157" spans="1:6" x14ac:dyDescent="0.3">
      <c r="A157" s="40" t="s">
        <v>8</v>
      </c>
      <c r="B157" s="74" t="s">
        <v>138</v>
      </c>
      <c r="C157" s="75"/>
      <c r="D157" s="76"/>
      <c r="E157" s="56" t="s">
        <v>309</v>
      </c>
      <c r="F157" s="27">
        <f>125+16</f>
        <v>141</v>
      </c>
    </row>
    <row r="158" spans="1:6" x14ac:dyDescent="0.3">
      <c r="A158" s="40" t="s">
        <v>10</v>
      </c>
      <c r="B158" s="74" t="s">
        <v>73</v>
      </c>
      <c r="C158" s="75"/>
      <c r="D158" s="76"/>
      <c r="E158" s="56" t="s">
        <v>309</v>
      </c>
      <c r="F158" s="27">
        <v>125</v>
      </c>
    </row>
    <row r="159" spans="1:6" x14ac:dyDescent="0.3">
      <c r="A159" s="40" t="s">
        <v>12</v>
      </c>
      <c r="B159" s="77" t="s">
        <v>13</v>
      </c>
      <c r="C159" s="77"/>
      <c r="D159" s="77"/>
      <c r="E159" s="56" t="s">
        <v>308</v>
      </c>
      <c r="F159" s="27">
        <v>46</v>
      </c>
    </row>
    <row r="160" spans="1:6" ht="9" customHeight="1" x14ac:dyDescent="0.3"/>
    <row r="161" spans="1:6" x14ac:dyDescent="0.3">
      <c r="A161" s="15" t="s">
        <v>318</v>
      </c>
    </row>
    <row r="162" spans="1:6" x14ac:dyDescent="0.3">
      <c r="A162" s="24"/>
      <c r="B162" s="79" t="s">
        <v>320</v>
      </c>
      <c r="C162" s="79"/>
      <c r="D162" s="79"/>
      <c r="E162" s="79"/>
      <c r="F162" s="26"/>
    </row>
    <row r="163" spans="1:6" x14ac:dyDescent="0.3">
      <c r="A163" s="26"/>
      <c r="B163" s="80" t="s">
        <v>321</v>
      </c>
      <c r="C163" s="80"/>
      <c r="D163" s="80"/>
      <c r="E163" s="80"/>
      <c r="F163" s="26"/>
    </row>
    <row r="164" spans="1:6" x14ac:dyDescent="0.3">
      <c r="A164" s="26"/>
      <c r="B164" s="79"/>
      <c r="C164" s="79"/>
      <c r="D164" s="79"/>
      <c r="E164" s="79"/>
      <c r="F164" s="26"/>
    </row>
    <row r="165" spans="1:6" ht="56.25" x14ac:dyDescent="0.3">
      <c r="A165" s="60" t="s">
        <v>65</v>
      </c>
      <c r="B165" s="84" t="s">
        <v>4</v>
      </c>
      <c r="C165" s="85"/>
      <c r="D165" s="86"/>
      <c r="E165" s="59" t="s">
        <v>5</v>
      </c>
      <c r="F165" s="59" t="s">
        <v>6</v>
      </c>
    </row>
    <row r="166" spans="1:6" x14ac:dyDescent="0.3">
      <c r="A166" s="59" t="s">
        <v>7</v>
      </c>
      <c r="B166" s="81" t="s">
        <v>136</v>
      </c>
      <c r="C166" s="82"/>
      <c r="D166" s="83"/>
      <c r="E166" s="59" t="s">
        <v>137</v>
      </c>
      <c r="F166" s="11">
        <v>174</v>
      </c>
    </row>
    <row r="167" spans="1:6" x14ac:dyDescent="0.3">
      <c r="A167" s="59" t="s">
        <v>8</v>
      </c>
      <c r="B167" s="81" t="s">
        <v>138</v>
      </c>
      <c r="C167" s="82"/>
      <c r="D167" s="83"/>
      <c r="E167" s="59" t="s">
        <v>309</v>
      </c>
      <c r="F167" s="27">
        <v>250</v>
      </c>
    </row>
    <row r="168" spans="1:6" x14ac:dyDescent="0.3">
      <c r="A168" s="59" t="s">
        <v>10</v>
      </c>
      <c r="B168" s="81" t="s">
        <v>73</v>
      </c>
      <c r="C168" s="82"/>
      <c r="D168" s="83"/>
      <c r="E168" s="59" t="s">
        <v>309</v>
      </c>
      <c r="F168" s="27">
        <v>196</v>
      </c>
    </row>
    <row r="169" spans="1:6" x14ac:dyDescent="0.3">
      <c r="A169" s="59" t="s">
        <v>12</v>
      </c>
      <c r="B169" s="81" t="s">
        <v>13</v>
      </c>
      <c r="C169" s="82"/>
      <c r="D169" s="83"/>
      <c r="E169" s="59" t="s">
        <v>308</v>
      </c>
      <c r="F169" s="27">
        <v>231</v>
      </c>
    </row>
    <row r="170" spans="1:6" ht="12.75" customHeight="1" x14ac:dyDescent="0.3">
      <c r="A170" s="46"/>
      <c r="B170" s="47"/>
      <c r="C170" s="47"/>
      <c r="D170" s="47"/>
      <c r="E170" s="46"/>
      <c r="F170" s="48"/>
    </row>
    <row r="171" spans="1:6" x14ac:dyDescent="0.3">
      <c r="A171" s="15" t="s">
        <v>319</v>
      </c>
    </row>
    <row r="172" spans="1:6" x14ac:dyDescent="0.3">
      <c r="A172" s="24"/>
      <c r="B172" s="79" t="s">
        <v>244</v>
      </c>
      <c r="C172" s="79"/>
      <c r="D172" s="79"/>
      <c r="E172" s="79"/>
      <c r="F172" s="26"/>
    </row>
    <row r="173" spans="1:6" x14ac:dyDescent="0.3">
      <c r="A173" s="26"/>
      <c r="B173" s="80" t="s">
        <v>321</v>
      </c>
      <c r="C173" s="80"/>
      <c r="D173" s="80"/>
      <c r="E173" s="80"/>
      <c r="F173" s="26"/>
    </row>
    <row r="174" spans="1:6" x14ac:dyDescent="0.3">
      <c r="A174" s="26"/>
      <c r="B174" s="78"/>
      <c r="C174" s="78"/>
      <c r="D174" s="78"/>
      <c r="E174" s="78"/>
      <c r="F174" s="26"/>
    </row>
    <row r="175" spans="1:6" ht="56.25" x14ac:dyDescent="0.3">
      <c r="A175" s="41" t="s">
        <v>65</v>
      </c>
      <c r="B175" s="73" t="s">
        <v>4</v>
      </c>
      <c r="C175" s="73"/>
      <c r="D175" s="73"/>
      <c r="E175" s="40" t="s">
        <v>5</v>
      </c>
      <c r="F175" s="40" t="s">
        <v>6</v>
      </c>
    </row>
    <row r="176" spans="1:6" x14ac:dyDescent="0.3">
      <c r="A176" s="40" t="s">
        <v>7</v>
      </c>
      <c r="B176" s="74" t="s">
        <v>136</v>
      </c>
      <c r="C176" s="75"/>
      <c r="D176" s="76"/>
      <c r="E176" s="40" t="s">
        <v>137</v>
      </c>
      <c r="F176" s="11">
        <v>69</v>
      </c>
    </row>
    <row r="177" spans="1:6" x14ac:dyDescent="0.3">
      <c r="A177" s="40" t="s">
        <v>8</v>
      </c>
      <c r="B177" s="74" t="s">
        <v>138</v>
      </c>
      <c r="C177" s="75"/>
      <c r="D177" s="76"/>
      <c r="E177" s="56" t="s">
        <v>309</v>
      </c>
      <c r="F177" s="27">
        <f>38+11</f>
        <v>49</v>
      </c>
    </row>
    <row r="178" spans="1:6" x14ac:dyDescent="0.3">
      <c r="A178" s="40" t="s">
        <v>10</v>
      </c>
      <c r="B178" s="74" t="s">
        <v>73</v>
      </c>
      <c r="C178" s="75"/>
      <c r="D178" s="76"/>
      <c r="E178" s="56" t="s">
        <v>309</v>
      </c>
      <c r="F178" s="27">
        <v>38</v>
      </c>
    </row>
    <row r="179" spans="1:6" x14ac:dyDescent="0.3">
      <c r="A179" s="40" t="s">
        <v>12</v>
      </c>
      <c r="B179" s="77" t="s">
        <v>13</v>
      </c>
      <c r="C179" s="77"/>
      <c r="D179" s="77"/>
      <c r="E179" s="56" t="s">
        <v>308</v>
      </c>
      <c r="F179" s="27">
        <v>27</v>
      </c>
    </row>
    <row r="180" spans="1:6" ht="11.25" customHeight="1" x14ac:dyDescent="0.3">
      <c r="A180" s="46"/>
      <c r="B180" s="47"/>
      <c r="C180" s="47"/>
      <c r="D180" s="47"/>
      <c r="E180" s="46"/>
      <c r="F180" s="48"/>
    </row>
    <row r="181" spans="1:6" x14ac:dyDescent="0.3">
      <c r="A181" s="15" t="s">
        <v>322</v>
      </c>
    </row>
    <row r="182" spans="1:6" x14ac:dyDescent="0.3">
      <c r="A182" s="24"/>
      <c r="B182" s="79" t="s">
        <v>323</v>
      </c>
      <c r="C182" s="79"/>
      <c r="D182" s="79"/>
      <c r="E182" s="79"/>
      <c r="F182" s="26"/>
    </row>
    <row r="183" spans="1:6" x14ac:dyDescent="0.3">
      <c r="A183" s="26"/>
      <c r="B183" s="80" t="s">
        <v>321</v>
      </c>
      <c r="C183" s="80"/>
      <c r="D183" s="80"/>
      <c r="E183" s="80"/>
      <c r="F183" s="26"/>
    </row>
    <row r="184" spans="1:6" x14ac:dyDescent="0.3">
      <c r="A184" s="26"/>
      <c r="B184" s="78"/>
      <c r="C184" s="78"/>
      <c r="D184" s="78"/>
      <c r="E184" s="78"/>
      <c r="F184" s="26"/>
    </row>
    <row r="185" spans="1:6" ht="56.25" x14ac:dyDescent="0.3">
      <c r="A185" s="60" t="s">
        <v>65</v>
      </c>
      <c r="B185" s="73" t="s">
        <v>4</v>
      </c>
      <c r="C185" s="73"/>
      <c r="D185" s="73"/>
      <c r="E185" s="59" t="s">
        <v>5</v>
      </c>
      <c r="F185" s="59" t="s">
        <v>6</v>
      </c>
    </row>
    <row r="186" spans="1:6" x14ac:dyDescent="0.3">
      <c r="A186" s="59" t="s">
        <v>7</v>
      </c>
      <c r="B186" s="74" t="s">
        <v>136</v>
      </c>
      <c r="C186" s="75"/>
      <c r="D186" s="76"/>
      <c r="E186" s="59" t="s">
        <v>137</v>
      </c>
      <c r="F186" s="11">
        <v>416</v>
      </c>
    </row>
    <row r="187" spans="1:6" x14ac:dyDescent="0.3">
      <c r="A187" s="59" t="s">
        <v>8</v>
      </c>
      <c r="B187" s="74" t="s">
        <v>138</v>
      </c>
      <c r="C187" s="75"/>
      <c r="D187" s="76"/>
      <c r="E187" s="59" t="s">
        <v>309</v>
      </c>
      <c r="F187" s="27">
        <v>230</v>
      </c>
    </row>
    <row r="188" spans="1:6" x14ac:dyDescent="0.3">
      <c r="A188" s="59" t="s">
        <v>10</v>
      </c>
      <c r="B188" s="74" t="s">
        <v>73</v>
      </c>
      <c r="C188" s="75"/>
      <c r="D188" s="76"/>
      <c r="E188" s="59" t="s">
        <v>309</v>
      </c>
      <c r="F188" s="27">
        <v>195</v>
      </c>
    </row>
    <row r="189" spans="1:6" x14ac:dyDescent="0.3">
      <c r="A189" s="59" t="s">
        <v>12</v>
      </c>
      <c r="B189" s="77" t="s">
        <v>13</v>
      </c>
      <c r="C189" s="77"/>
      <c r="D189" s="77"/>
      <c r="E189" s="59" t="s">
        <v>308</v>
      </c>
      <c r="F189" s="27">
        <v>152</v>
      </c>
    </row>
    <row r="190" spans="1:6" ht="12" customHeight="1" x14ac:dyDescent="0.3">
      <c r="A190" s="46"/>
      <c r="B190" s="47"/>
      <c r="C190" s="47"/>
      <c r="D190" s="47"/>
      <c r="E190" s="46"/>
      <c r="F190" s="48"/>
    </row>
    <row r="191" spans="1:6" x14ac:dyDescent="0.3">
      <c r="A191" s="15" t="s">
        <v>325</v>
      </c>
    </row>
    <row r="192" spans="1:6" x14ac:dyDescent="0.3">
      <c r="A192" s="24"/>
      <c r="B192" s="79" t="s">
        <v>324</v>
      </c>
      <c r="C192" s="79"/>
      <c r="D192" s="79"/>
      <c r="E192" s="79"/>
      <c r="F192" s="26"/>
    </row>
    <row r="193" spans="1:6" x14ac:dyDescent="0.3">
      <c r="A193" s="26"/>
      <c r="B193" s="80" t="s">
        <v>321</v>
      </c>
      <c r="C193" s="80"/>
      <c r="D193" s="80"/>
      <c r="E193" s="80"/>
      <c r="F193" s="26"/>
    </row>
    <row r="194" spans="1:6" x14ac:dyDescent="0.3">
      <c r="A194" s="26"/>
      <c r="B194" s="78"/>
      <c r="C194" s="78"/>
      <c r="D194" s="78"/>
      <c r="E194" s="78"/>
      <c r="F194" s="26"/>
    </row>
    <row r="195" spans="1:6" ht="56.25" x14ac:dyDescent="0.3">
      <c r="A195" s="60" t="s">
        <v>65</v>
      </c>
      <c r="B195" s="73" t="s">
        <v>4</v>
      </c>
      <c r="C195" s="73"/>
      <c r="D195" s="73"/>
      <c r="E195" s="59" t="s">
        <v>5</v>
      </c>
      <c r="F195" s="59" t="s">
        <v>6</v>
      </c>
    </row>
    <row r="196" spans="1:6" x14ac:dyDescent="0.3">
      <c r="A196" s="59" t="s">
        <v>7</v>
      </c>
      <c r="B196" s="74" t="s">
        <v>136</v>
      </c>
      <c r="C196" s="75"/>
      <c r="D196" s="76"/>
      <c r="E196" s="59" t="s">
        <v>137</v>
      </c>
      <c r="F196" s="11">
        <v>257</v>
      </c>
    </row>
    <row r="197" spans="1:6" x14ac:dyDescent="0.3">
      <c r="A197" s="59" t="s">
        <v>8</v>
      </c>
      <c r="B197" s="74" t="s">
        <v>138</v>
      </c>
      <c r="C197" s="75"/>
      <c r="D197" s="76"/>
      <c r="E197" s="59" t="s">
        <v>309</v>
      </c>
      <c r="F197" s="27">
        <v>216</v>
      </c>
    </row>
    <row r="198" spans="1:6" x14ac:dyDescent="0.3">
      <c r="A198" s="59" t="s">
        <v>10</v>
      </c>
      <c r="B198" s="74" t="s">
        <v>73</v>
      </c>
      <c r="C198" s="75"/>
      <c r="D198" s="76"/>
      <c r="E198" s="59" t="s">
        <v>309</v>
      </c>
      <c r="F198" s="27">
        <v>161</v>
      </c>
    </row>
    <row r="199" spans="1:6" x14ac:dyDescent="0.3">
      <c r="A199" s="59" t="s">
        <v>12</v>
      </c>
      <c r="B199" s="77" t="s">
        <v>13</v>
      </c>
      <c r="C199" s="77"/>
      <c r="D199" s="77"/>
      <c r="E199" s="59" t="s">
        <v>308</v>
      </c>
      <c r="F199" s="27">
        <v>230</v>
      </c>
    </row>
    <row r="200" spans="1:6" ht="11.25" customHeight="1" x14ac:dyDescent="0.3">
      <c r="A200" s="46"/>
      <c r="B200" s="47"/>
      <c r="C200" s="47"/>
      <c r="D200" s="47"/>
      <c r="E200" s="46"/>
      <c r="F200" s="48"/>
    </row>
    <row r="201" spans="1:6" x14ac:dyDescent="0.3">
      <c r="A201" s="15" t="s">
        <v>326</v>
      </c>
    </row>
    <row r="202" spans="1:6" x14ac:dyDescent="0.3">
      <c r="A202" s="24"/>
      <c r="B202" s="79" t="s">
        <v>327</v>
      </c>
      <c r="C202" s="79"/>
      <c r="D202" s="79"/>
      <c r="E202" s="79"/>
      <c r="F202" s="26"/>
    </row>
    <row r="203" spans="1:6" x14ac:dyDescent="0.3">
      <c r="A203" s="26"/>
      <c r="B203" s="80" t="s">
        <v>321</v>
      </c>
      <c r="C203" s="80"/>
      <c r="D203" s="80"/>
      <c r="E203" s="80"/>
      <c r="F203" s="26"/>
    </row>
    <row r="204" spans="1:6" x14ac:dyDescent="0.3">
      <c r="A204" s="26"/>
      <c r="B204" s="78"/>
      <c r="C204" s="78"/>
      <c r="D204" s="78"/>
      <c r="E204" s="78"/>
      <c r="F204" s="26"/>
    </row>
    <row r="205" spans="1:6" ht="56.25" x14ac:dyDescent="0.3">
      <c r="A205" s="60" t="s">
        <v>65</v>
      </c>
      <c r="B205" s="73" t="s">
        <v>4</v>
      </c>
      <c r="C205" s="73"/>
      <c r="D205" s="73"/>
      <c r="E205" s="59" t="s">
        <v>5</v>
      </c>
      <c r="F205" s="59" t="s">
        <v>6</v>
      </c>
    </row>
    <row r="206" spans="1:6" x14ac:dyDescent="0.3">
      <c r="A206" s="59" t="s">
        <v>7</v>
      </c>
      <c r="B206" s="74" t="s">
        <v>136</v>
      </c>
      <c r="C206" s="75"/>
      <c r="D206" s="76"/>
      <c r="E206" s="59" t="s">
        <v>137</v>
      </c>
      <c r="F206" s="11">
        <v>342</v>
      </c>
    </row>
    <row r="207" spans="1:6" x14ac:dyDescent="0.3">
      <c r="A207" s="59" t="s">
        <v>8</v>
      </c>
      <c r="B207" s="74" t="s">
        <v>138</v>
      </c>
      <c r="C207" s="75"/>
      <c r="D207" s="76"/>
      <c r="E207" s="59" t="s">
        <v>309</v>
      </c>
      <c r="F207" s="27">
        <v>844</v>
      </c>
    </row>
    <row r="208" spans="1:6" x14ac:dyDescent="0.3">
      <c r="A208" s="59" t="s">
        <v>10</v>
      </c>
      <c r="B208" s="74" t="s">
        <v>73</v>
      </c>
      <c r="C208" s="75"/>
      <c r="D208" s="76"/>
      <c r="E208" s="59" t="s">
        <v>309</v>
      </c>
      <c r="F208" s="27">
        <v>726</v>
      </c>
    </row>
    <row r="209" spans="1:6" x14ac:dyDescent="0.3">
      <c r="A209" s="59" t="s">
        <v>12</v>
      </c>
      <c r="B209" s="77" t="s">
        <v>13</v>
      </c>
      <c r="C209" s="77"/>
      <c r="D209" s="77"/>
      <c r="E209" s="59" t="s">
        <v>308</v>
      </c>
      <c r="F209" s="27">
        <v>456</v>
      </c>
    </row>
    <row r="210" spans="1:6" ht="12.75" customHeight="1" x14ac:dyDescent="0.3">
      <c r="A210" s="46"/>
      <c r="B210" s="47"/>
      <c r="C210" s="47"/>
      <c r="D210" s="47"/>
      <c r="E210" s="46"/>
      <c r="F210" s="48"/>
    </row>
    <row r="211" spans="1:6" x14ac:dyDescent="0.3">
      <c r="A211" s="15" t="s">
        <v>329</v>
      </c>
    </row>
    <row r="212" spans="1:6" x14ac:dyDescent="0.3">
      <c r="A212" s="24"/>
      <c r="B212" s="79" t="s">
        <v>328</v>
      </c>
      <c r="C212" s="79"/>
      <c r="D212" s="79"/>
      <c r="E212" s="79"/>
      <c r="F212" s="26"/>
    </row>
    <row r="213" spans="1:6" x14ac:dyDescent="0.3">
      <c r="A213" s="26"/>
      <c r="B213" s="80" t="s">
        <v>321</v>
      </c>
      <c r="C213" s="80"/>
      <c r="D213" s="80"/>
      <c r="E213" s="80"/>
      <c r="F213" s="26"/>
    </row>
    <row r="214" spans="1:6" x14ac:dyDescent="0.3">
      <c r="A214" s="26"/>
      <c r="B214" s="78"/>
      <c r="C214" s="78"/>
      <c r="D214" s="78"/>
      <c r="E214" s="78"/>
      <c r="F214" s="26"/>
    </row>
    <row r="215" spans="1:6" ht="56.25" x14ac:dyDescent="0.3">
      <c r="A215" s="60" t="s">
        <v>65</v>
      </c>
      <c r="B215" s="73" t="s">
        <v>4</v>
      </c>
      <c r="C215" s="73"/>
      <c r="D215" s="73"/>
      <c r="E215" s="59" t="s">
        <v>5</v>
      </c>
      <c r="F215" s="59" t="s">
        <v>6</v>
      </c>
    </row>
    <row r="216" spans="1:6" x14ac:dyDescent="0.3">
      <c r="A216" s="59" t="s">
        <v>7</v>
      </c>
      <c r="B216" s="74" t="s">
        <v>136</v>
      </c>
      <c r="C216" s="75"/>
      <c r="D216" s="76"/>
      <c r="E216" s="59" t="s">
        <v>137</v>
      </c>
      <c r="F216" s="11">
        <v>106</v>
      </c>
    </row>
    <row r="217" spans="1:6" x14ac:dyDescent="0.3">
      <c r="A217" s="59" t="s">
        <v>8</v>
      </c>
      <c r="B217" s="74" t="s">
        <v>138</v>
      </c>
      <c r="C217" s="75"/>
      <c r="D217" s="76"/>
      <c r="E217" s="59" t="s">
        <v>309</v>
      </c>
      <c r="F217" s="27"/>
    </row>
    <row r="218" spans="1:6" x14ac:dyDescent="0.3">
      <c r="A218" s="59" t="s">
        <v>10</v>
      </c>
      <c r="B218" s="74" t="s">
        <v>73</v>
      </c>
      <c r="C218" s="75"/>
      <c r="D218" s="76"/>
      <c r="E218" s="59" t="s">
        <v>309</v>
      </c>
      <c r="F218" s="27"/>
    </row>
    <row r="219" spans="1:6" x14ac:dyDescent="0.3">
      <c r="A219" s="59" t="s">
        <v>12</v>
      </c>
      <c r="B219" s="77" t="s">
        <v>13</v>
      </c>
      <c r="C219" s="77"/>
      <c r="D219" s="77"/>
      <c r="E219" s="59" t="s">
        <v>308</v>
      </c>
      <c r="F219" s="27"/>
    </row>
    <row r="220" spans="1:6" ht="14.25" customHeight="1" x14ac:dyDescent="0.3">
      <c r="A220" s="46"/>
      <c r="B220" s="47"/>
      <c r="C220" s="47"/>
      <c r="D220" s="47"/>
      <c r="E220" s="46"/>
      <c r="F220" s="48"/>
    </row>
    <row r="221" spans="1:6" x14ac:dyDescent="0.3">
      <c r="A221" s="15" t="s">
        <v>330</v>
      </c>
    </row>
    <row r="222" spans="1:6" x14ac:dyDescent="0.3">
      <c r="A222" s="24"/>
      <c r="B222" s="79" t="s">
        <v>331</v>
      </c>
      <c r="C222" s="79"/>
      <c r="D222" s="79"/>
      <c r="E222" s="79"/>
      <c r="F222" s="26"/>
    </row>
    <row r="223" spans="1:6" x14ac:dyDescent="0.3">
      <c r="A223" s="26"/>
      <c r="B223" s="80" t="s">
        <v>321</v>
      </c>
      <c r="C223" s="80"/>
      <c r="D223" s="80"/>
      <c r="E223" s="80"/>
      <c r="F223" s="26"/>
    </row>
    <row r="224" spans="1:6" x14ac:dyDescent="0.3">
      <c r="A224" s="26"/>
      <c r="B224" s="78"/>
      <c r="C224" s="78"/>
      <c r="D224" s="78"/>
      <c r="E224" s="78"/>
      <c r="F224" s="26"/>
    </row>
    <row r="225" spans="1:6" ht="56.25" x14ac:dyDescent="0.3">
      <c r="A225" s="60" t="s">
        <v>65</v>
      </c>
      <c r="B225" s="73" t="s">
        <v>4</v>
      </c>
      <c r="C225" s="73"/>
      <c r="D225" s="73"/>
      <c r="E225" s="59" t="s">
        <v>5</v>
      </c>
      <c r="F225" s="59" t="s">
        <v>6</v>
      </c>
    </row>
    <row r="226" spans="1:6" x14ac:dyDescent="0.3">
      <c r="A226" s="59" t="s">
        <v>7</v>
      </c>
      <c r="B226" s="74" t="s">
        <v>136</v>
      </c>
      <c r="C226" s="75"/>
      <c r="D226" s="76"/>
      <c r="E226" s="59" t="s">
        <v>137</v>
      </c>
      <c r="F226" s="11">
        <v>446</v>
      </c>
    </row>
    <row r="227" spans="1:6" x14ac:dyDescent="0.3">
      <c r="A227" s="59" t="s">
        <v>8</v>
      </c>
      <c r="B227" s="74" t="s">
        <v>138</v>
      </c>
      <c r="C227" s="75"/>
      <c r="D227" s="76"/>
      <c r="E227" s="59" t="s">
        <v>309</v>
      </c>
      <c r="F227" s="27">
        <v>1051</v>
      </c>
    </row>
    <row r="228" spans="1:6" x14ac:dyDescent="0.3">
      <c r="A228" s="59" t="s">
        <v>10</v>
      </c>
      <c r="B228" s="74" t="s">
        <v>73</v>
      </c>
      <c r="C228" s="75"/>
      <c r="D228" s="76"/>
      <c r="E228" s="59" t="s">
        <v>309</v>
      </c>
      <c r="F228" s="27">
        <v>886</v>
      </c>
    </row>
    <row r="229" spans="1:6" x14ac:dyDescent="0.3">
      <c r="A229" s="59" t="s">
        <v>12</v>
      </c>
      <c r="B229" s="77" t="s">
        <v>13</v>
      </c>
      <c r="C229" s="77"/>
      <c r="D229" s="77"/>
      <c r="E229" s="59" t="s">
        <v>308</v>
      </c>
      <c r="F229" s="27">
        <v>679</v>
      </c>
    </row>
    <row r="230" spans="1:6" ht="11.25" customHeight="1" x14ac:dyDescent="0.3">
      <c r="A230" s="46"/>
      <c r="B230" s="47"/>
      <c r="C230" s="47"/>
      <c r="D230" s="47"/>
      <c r="E230" s="46"/>
      <c r="F230" s="48"/>
    </row>
    <row r="231" spans="1:6" x14ac:dyDescent="0.3">
      <c r="A231" s="15" t="s">
        <v>332</v>
      </c>
    </row>
    <row r="232" spans="1:6" x14ac:dyDescent="0.3">
      <c r="A232" s="24"/>
      <c r="B232" s="79" t="s">
        <v>333</v>
      </c>
      <c r="C232" s="79"/>
      <c r="D232" s="79"/>
      <c r="E232" s="79"/>
      <c r="F232" s="26"/>
    </row>
    <row r="233" spans="1:6" x14ac:dyDescent="0.3">
      <c r="A233" s="26"/>
      <c r="B233" s="80" t="s">
        <v>321</v>
      </c>
      <c r="C233" s="80"/>
      <c r="D233" s="80"/>
      <c r="E233" s="80"/>
      <c r="F233" s="26"/>
    </row>
    <row r="234" spans="1:6" x14ac:dyDescent="0.3">
      <c r="A234" s="26"/>
      <c r="B234" s="78"/>
      <c r="C234" s="78"/>
      <c r="D234" s="78"/>
      <c r="E234" s="78"/>
      <c r="F234" s="26"/>
    </row>
    <row r="235" spans="1:6" ht="56.25" x14ac:dyDescent="0.3">
      <c r="A235" s="60" t="s">
        <v>65</v>
      </c>
      <c r="B235" s="73" t="s">
        <v>4</v>
      </c>
      <c r="C235" s="73"/>
      <c r="D235" s="73"/>
      <c r="E235" s="59" t="s">
        <v>5</v>
      </c>
      <c r="F235" s="59" t="s">
        <v>6</v>
      </c>
    </row>
    <row r="236" spans="1:6" x14ac:dyDescent="0.3">
      <c r="A236" s="59" t="s">
        <v>7</v>
      </c>
      <c r="B236" s="74" t="s">
        <v>136</v>
      </c>
      <c r="C236" s="75"/>
      <c r="D236" s="76"/>
      <c r="E236" s="59" t="s">
        <v>137</v>
      </c>
      <c r="F236" s="11">
        <v>756</v>
      </c>
    </row>
    <row r="237" spans="1:6" x14ac:dyDescent="0.3">
      <c r="A237" s="59" t="s">
        <v>8</v>
      </c>
      <c r="B237" s="74" t="s">
        <v>138</v>
      </c>
      <c r="C237" s="75"/>
      <c r="D237" s="76"/>
      <c r="E237" s="59" t="s">
        <v>309</v>
      </c>
      <c r="F237" s="27">
        <v>806</v>
      </c>
    </row>
    <row r="238" spans="1:6" x14ac:dyDescent="0.3">
      <c r="A238" s="59" t="s">
        <v>10</v>
      </c>
      <c r="B238" s="74" t="s">
        <v>73</v>
      </c>
      <c r="C238" s="75"/>
      <c r="D238" s="76"/>
      <c r="E238" s="59" t="s">
        <v>309</v>
      </c>
      <c r="F238" s="27">
        <v>636</v>
      </c>
    </row>
    <row r="239" spans="1:6" x14ac:dyDescent="0.3">
      <c r="A239" s="59" t="s">
        <v>12</v>
      </c>
      <c r="B239" s="77" t="s">
        <v>13</v>
      </c>
      <c r="C239" s="77"/>
      <c r="D239" s="77"/>
      <c r="E239" s="59" t="s">
        <v>308</v>
      </c>
      <c r="F239" s="27">
        <v>620</v>
      </c>
    </row>
    <row r="240" spans="1:6" ht="12.75" customHeight="1" x14ac:dyDescent="0.3">
      <c r="A240" s="46"/>
      <c r="B240" s="47"/>
      <c r="C240" s="47"/>
      <c r="D240" s="47"/>
      <c r="E240" s="46"/>
      <c r="F240" s="48"/>
    </row>
    <row r="241" spans="1:6" x14ac:dyDescent="0.3">
      <c r="A241" s="15" t="s">
        <v>332</v>
      </c>
    </row>
    <row r="242" spans="1:6" x14ac:dyDescent="0.3">
      <c r="A242" s="24"/>
      <c r="B242" s="79" t="s">
        <v>334</v>
      </c>
      <c r="C242" s="79"/>
      <c r="D242" s="79"/>
      <c r="E242" s="79"/>
      <c r="F242" s="26"/>
    </row>
    <row r="243" spans="1:6" x14ac:dyDescent="0.3">
      <c r="A243" s="26"/>
      <c r="B243" s="80" t="s">
        <v>321</v>
      </c>
      <c r="C243" s="80"/>
      <c r="D243" s="80"/>
      <c r="E243" s="80"/>
      <c r="F243" s="26"/>
    </row>
    <row r="244" spans="1:6" x14ac:dyDescent="0.3">
      <c r="A244" s="26"/>
      <c r="B244" s="78"/>
      <c r="C244" s="78"/>
      <c r="D244" s="78"/>
      <c r="E244" s="78"/>
      <c r="F244" s="26"/>
    </row>
    <row r="245" spans="1:6" ht="56.25" x14ac:dyDescent="0.3">
      <c r="A245" s="60" t="s">
        <v>65</v>
      </c>
      <c r="B245" s="73" t="s">
        <v>4</v>
      </c>
      <c r="C245" s="73"/>
      <c r="D245" s="73"/>
      <c r="E245" s="59" t="s">
        <v>5</v>
      </c>
      <c r="F245" s="59" t="s">
        <v>6</v>
      </c>
    </row>
    <row r="246" spans="1:6" x14ac:dyDescent="0.3">
      <c r="A246" s="59" t="s">
        <v>7</v>
      </c>
      <c r="B246" s="74" t="s">
        <v>136</v>
      </c>
      <c r="C246" s="75"/>
      <c r="D246" s="76"/>
      <c r="E246" s="59" t="s">
        <v>137</v>
      </c>
      <c r="F246" s="11">
        <v>121</v>
      </c>
    </row>
    <row r="247" spans="1:6" x14ac:dyDescent="0.3">
      <c r="A247" s="59" t="s">
        <v>8</v>
      </c>
      <c r="B247" s="74" t="s">
        <v>138</v>
      </c>
      <c r="C247" s="75"/>
      <c r="D247" s="76"/>
      <c r="E247" s="59" t="s">
        <v>309</v>
      </c>
      <c r="F247" s="27">
        <v>151</v>
      </c>
    </row>
    <row r="248" spans="1:6" x14ac:dyDescent="0.3">
      <c r="A248" s="59" t="s">
        <v>10</v>
      </c>
      <c r="B248" s="74" t="s">
        <v>73</v>
      </c>
      <c r="C248" s="75"/>
      <c r="D248" s="76"/>
      <c r="E248" s="59" t="s">
        <v>309</v>
      </c>
      <c r="F248" s="27">
        <v>127</v>
      </c>
    </row>
    <row r="249" spans="1:6" x14ac:dyDescent="0.3">
      <c r="A249" s="59" t="s">
        <v>12</v>
      </c>
      <c r="B249" s="77" t="s">
        <v>13</v>
      </c>
      <c r="C249" s="77"/>
      <c r="D249" s="77"/>
      <c r="E249" s="59" t="s">
        <v>308</v>
      </c>
      <c r="F249" s="27">
        <v>98</v>
      </c>
    </row>
    <row r="250" spans="1:6" ht="31.5" customHeight="1" x14ac:dyDescent="0.3">
      <c r="A250" s="46"/>
      <c r="B250" s="47"/>
      <c r="C250" s="47"/>
      <c r="D250" s="47"/>
      <c r="E250" s="46"/>
      <c r="F250" s="48"/>
    </row>
    <row r="251" spans="1:6" ht="37.5" customHeight="1" x14ac:dyDescent="0.3">
      <c r="A251" s="15" t="s">
        <v>28</v>
      </c>
    </row>
    <row r="253" spans="1:6" x14ac:dyDescent="0.3">
      <c r="A253" s="15" t="s">
        <v>50</v>
      </c>
    </row>
    <row r="255" spans="1:6" x14ac:dyDescent="0.3">
      <c r="A255" s="15" t="s">
        <v>92</v>
      </c>
    </row>
    <row r="257" spans="1:6" x14ac:dyDescent="0.3">
      <c r="A257" s="84" t="s">
        <v>29</v>
      </c>
      <c r="B257" s="86"/>
      <c r="C257" s="103" t="s">
        <v>53</v>
      </c>
      <c r="D257" s="117"/>
      <c r="E257" s="84" t="s">
        <v>30</v>
      </c>
      <c r="F257" s="86"/>
    </row>
    <row r="258" spans="1:6" ht="37.5" x14ac:dyDescent="0.3">
      <c r="A258" s="51" t="s">
        <v>51</v>
      </c>
      <c r="B258" s="53" t="s">
        <v>52</v>
      </c>
      <c r="C258" s="104"/>
      <c r="D258" s="118"/>
      <c r="E258" s="50" t="s">
        <v>31</v>
      </c>
      <c r="F258" s="50" t="s">
        <v>32</v>
      </c>
    </row>
    <row r="259" spans="1:6" ht="93.75" x14ac:dyDescent="0.3">
      <c r="A259" s="54">
        <v>136</v>
      </c>
      <c r="B259" s="28" t="s">
        <v>145</v>
      </c>
      <c r="C259" s="101">
        <v>2</v>
      </c>
      <c r="D259" s="102"/>
      <c r="E259" s="44">
        <v>542</v>
      </c>
      <c r="F259" s="29">
        <v>320</v>
      </c>
    </row>
    <row r="260" spans="1:6" ht="56.25" x14ac:dyDescent="0.3">
      <c r="A260" s="54">
        <v>184</v>
      </c>
      <c r="B260" s="28" t="s">
        <v>146</v>
      </c>
      <c r="C260" s="101">
        <v>2</v>
      </c>
      <c r="D260" s="102"/>
      <c r="E260" s="29">
        <v>0</v>
      </c>
      <c r="F260" s="29">
        <v>0</v>
      </c>
    </row>
    <row r="261" spans="1:6" x14ac:dyDescent="0.3">
      <c r="A261" s="43">
        <v>11</v>
      </c>
      <c r="B261" s="28" t="s">
        <v>116</v>
      </c>
      <c r="C261" s="101">
        <v>4</v>
      </c>
      <c r="D261" s="102"/>
      <c r="E261" s="30">
        <v>390</v>
      </c>
      <c r="F261" s="31">
        <v>0</v>
      </c>
    </row>
    <row r="262" spans="1:6" x14ac:dyDescent="0.3">
      <c r="A262" s="43">
        <v>12</v>
      </c>
      <c r="B262" s="28" t="s">
        <v>117</v>
      </c>
      <c r="C262" s="101">
        <v>5</v>
      </c>
      <c r="D262" s="102"/>
      <c r="E262" s="31">
        <v>187</v>
      </c>
      <c r="F262" s="31">
        <v>64</v>
      </c>
    </row>
    <row r="263" spans="1:6" x14ac:dyDescent="0.3">
      <c r="A263" s="43">
        <v>14</v>
      </c>
      <c r="B263" s="28" t="s">
        <v>118</v>
      </c>
      <c r="C263" s="101">
        <v>38</v>
      </c>
      <c r="D263" s="102"/>
      <c r="E263" s="31">
        <f>43+6</f>
        <v>49</v>
      </c>
      <c r="F263" s="31">
        <v>0</v>
      </c>
    </row>
    <row r="264" spans="1:6" x14ac:dyDescent="0.3">
      <c r="A264" s="43">
        <v>16</v>
      </c>
      <c r="B264" s="28" t="s">
        <v>119</v>
      </c>
      <c r="C264" s="101">
        <v>6</v>
      </c>
      <c r="D264" s="102"/>
      <c r="E264" s="31">
        <f>262+44-6</f>
        <v>300</v>
      </c>
      <c r="F264" s="31">
        <f>158+45</f>
        <v>203</v>
      </c>
    </row>
    <row r="265" spans="1:6" x14ac:dyDescent="0.3">
      <c r="A265" s="43">
        <v>28</v>
      </c>
      <c r="B265" s="28" t="s">
        <v>120</v>
      </c>
      <c r="C265" s="101">
        <v>12</v>
      </c>
      <c r="D265" s="102"/>
      <c r="E265" s="31">
        <f>1096+364</f>
        <v>1460</v>
      </c>
      <c r="F265" s="31">
        <v>36</v>
      </c>
    </row>
    <row r="266" spans="1:6" x14ac:dyDescent="0.3">
      <c r="A266" s="43">
        <v>29</v>
      </c>
      <c r="B266" s="28" t="s">
        <v>121</v>
      </c>
      <c r="C266" s="101">
        <v>13</v>
      </c>
      <c r="D266" s="102"/>
      <c r="E266" s="31">
        <f>916-272</f>
        <v>644</v>
      </c>
      <c r="F266" s="31">
        <v>76</v>
      </c>
    </row>
    <row r="267" spans="1:6" ht="23.25" customHeight="1" x14ac:dyDescent="0.3">
      <c r="A267" s="43">
        <v>158</v>
      </c>
      <c r="B267" s="28" t="s">
        <v>74</v>
      </c>
      <c r="C267" s="101">
        <v>37</v>
      </c>
      <c r="D267" s="102"/>
      <c r="E267" s="31">
        <v>621</v>
      </c>
      <c r="F267" s="31">
        <v>0</v>
      </c>
    </row>
    <row r="268" spans="1:6" x14ac:dyDescent="0.3">
      <c r="A268" s="43">
        <v>53</v>
      </c>
      <c r="B268" s="28" t="s">
        <v>122</v>
      </c>
      <c r="C268" s="101">
        <v>15</v>
      </c>
      <c r="D268" s="102"/>
      <c r="E268" s="31">
        <v>924</v>
      </c>
      <c r="F268" s="31">
        <v>161</v>
      </c>
    </row>
    <row r="269" spans="1:6" x14ac:dyDescent="0.3">
      <c r="A269" s="43">
        <v>54</v>
      </c>
      <c r="B269" s="28" t="s">
        <v>123</v>
      </c>
      <c r="C269" s="101">
        <v>16</v>
      </c>
      <c r="D269" s="102"/>
      <c r="E269" s="31">
        <v>331</v>
      </c>
      <c r="F269" s="31">
        <v>0</v>
      </c>
    </row>
    <row r="270" spans="1:6" x14ac:dyDescent="0.3">
      <c r="A270" s="43">
        <v>56</v>
      </c>
      <c r="B270" s="28" t="s">
        <v>124</v>
      </c>
      <c r="C270" s="101">
        <v>18</v>
      </c>
      <c r="D270" s="102"/>
      <c r="E270" s="31">
        <v>433</v>
      </c>
      <c r="F270" s="31">
        <f>168-12-12</f>
        <v>144</v>
      </c>
    </row>
    <row r="271" spans="1:6" ht="56.25" x14ac:dyDescent="0.3">
      <c r="A271" s="43">
        <v>162</v>
      </c>
      <c r="B271" s="28" t="s">
        <v>125</v>
      </c>
      <c r="C271" s="101">
        <v>20</v>
      </c>
      <c r="D271" s="102"/>
      <c r="E271" s="31">
        <v>427</v>
      </c>
      <c r="F271" s="31">
        <v>150</v>
      </c>
    </row>
    <row r="272" spans="1:6" x14ac:dyDescent="0.3">
      <c r="A272" s="43">
        <v>65</v>
      </c>
      <c r="B272" s="28" t="s">
        <v>126</v>
      </c>
      <c r="C272" s="101">
        <v>21</v>
      </c>
      <c r="D272" s="102"/>
      <c r="E272" s="31">
        <v>446</v>
      </c>
      <c r="F272" s="31">
        <v>115</v>
      </c>
    </row>
    <row r="273" spans="1:10" x14ac:dyDescent="0.3">
      <c r="A273" s="43">
        <v>68</v>
      </c>
      <c r="B273" s="28" t="s">
        <v>144</v>
      </c>
      <c r="C273" s="101">
        <v>22</v>
      </c>
      <c r="D273" s="102"/>
      <c r="E273" s="31">
        <v>515</v>
      </c>
      <c r="F273" s="31">
        <v>280</v>
      </c>
    </row>
    <row r="274" spans="1:10" x14ac:dyDescent="0.3">
      <c r="A274" s="43">
        <v>75</v>
      </c>
      <c r="B274" s="28" t="s">
        <v>127</v>
      </c>
      <c r="C274" s="101">
        <v>23</v>
      </c>
      <c r="D274" s="102"/>
      <c r="E274" s="31">
        <v>513</v>
      </c>
      <c r="F274" s="31">
        <v>0</v>
      </c>
    </row>
    <row r="275" spans="1:10" ht="19.5" customHeight="1" x14ac:dyDescent="0.3">
      <c r="A275" s="43">
        <v>77</v>
      </c>
      <c r="B275" s="28" t="s">
        <v>260</v>
      </c>
      <c r="C275" s="101">
        <v>24</v>
      </c>
      <c r="D275" s="102"/>
      <c r="E275" s="31">
        <v>26</v>
      </c>
      <c r="F275" s="31">
        <v>85</v>
      </c>
      <c r="J275" s="20"/>
    </row>
    <row r="276" spans="1:10" ht="19.5" customHeight="1" x14ac:dyDescent="0.3">
      <c r="A276" s="43">
        <v>81</v>
      </c>
      <c r="B276" s="28" t="s">
        <v>128</v>
      </c>
      <c r="C276" s="101">
        <v>25</v>
      </c>
      <c r="D276" s="102"/>
      <c r="E276" s="31">
        <v>267</v>
      </c>
      <c r="F276" s="31">
        <v>53</v>
      </c>
    </row>
    <row r="277" spans="1:10" ht="19.5" customHeight="1" x14ac:dyDescent="0.3">
      <c r="A277" s="43">
        <v>97</v>
      </c>
      <c r="B277" s="28" t="s">
        <v>129</v>
      </c>
      <c r="C277" s="101">
        <v>27</v>
      </c>
      <c r="D277" s="102"/>
      <c r="E277" s="31">
        <v>1517</v>
      </c>
      <c r="F277" s="31">
        <v>1066</v>
      </c>
    </row>
    <row r="278" spans="1:10" ht="19.5" customHeight="1" x14ac:dyDescent="0.3">
      <c r="A278" s="43">
        <v>100</v>
      </c>
      <c r="B278" s="28" t="s">
        <v>75</v>
      </c>
      <c r="C278" s="101">
        <v>29</v>
      </c>
      <c r="D278" s="102"/>
      <c r="E278" s="31">
        <f>375-200+749</f>
        <v>924</v>
      </c>
      <c r="F278" s="31">
        <v>108</v>
      </c>
    </row>
    <row r="279" spans="1:10" ht="19.5" customHeight="1" x14ac:dyDescent="0.3">
      <c r="A279" s="43">
        <v>108</v>
      </c>
      <c r="B279" s="28" t="s">
        <v>130</v>
      </c>
      <c r="C279" s="101">
        <v>30</v>
      </c>
      <c r="D279" s="102"/>
      <c r="E279" s="31">
        <v>587</v>
      </c>
      <c r="F279" s="31">
        <v>121</v>
      </c>
    </row>
    <row r="280" spans="1:10" ht="19.5" customHeight="1" x14ac:dyDescent="0.3">
      <c r="A280" s="43">
        <v>112</v>
      </c>
      <c r="B280" s="28" t="s">
        <v>131</v>
      </c>
      <c r="C280" s="101">
        <v>31.32</v>
      </c>
      <c r="D280" s="102"/>
      <c r="E280" s="31">
        <v>2262</v>
      </c>
      <c r="F280" s="31">
        <v>302</v>
      </c>
    </row>
    <row r="281" spans="1:10" ht="19.5" customHeight="1" x14ac:dyDescent="0.3">
      <c r="A281" s="43">
        <v>114</v>
      </c>
      <c r="B281" s="28" t="s">
        <v>76</v>
      </c>
      <c r="C281" s="101">
        <v>33</v>
      </c>
      <c r="D281" s="102"/>
      <c r="E281" s="31">
        <v>40</v>
      </c>
      <c r="F281" s="31">
        <v>0</v>
      </c>
    </row>
    <row r="282" spans="1:10" ht="19.5" customHeight="1" x14ac:dyDescent="0.3">
      <c r="A282" s="43">
        <v>116</v>
      </c>
      <c r="B282" s="28" t="s">
        <v>77</v>
      </c>
      <c r="C282" s="101">
        <v>34</v>
      </c>
      <c r="D282" s="102"/>
      <c r="E282" s="31">
        <v>100</v>
      </c>
      <c r="F282" s="31">
        <v>0</v>
      </c>
    </row>
    <row r="283" spans="1:10" ht="19.5" customHeight="1" x14ac:dyDescent="0.3">
      <c r="A283" s="43">
        <v>122</v>
      </c>
      <c r="B283" s="28" t="s">
        <v>132</v>
      </c>
      <c r="C283" s="101">
        <v>35</v>
      </c>
      <c r="D283" s="102"/>
      <c r="E283" s="31">
        <v>231</v>
      </c>
      <c r="F283" s="31">
        <v>0</v>
      </c>
    </row>
    <row r="284" spans="1:10" ht="33.75" customHeight="1" x14ac:dyDescent="0.3">
      <c r="A284" s="43">
        <v>60</v>
      </c>
      <c r="B284" s="28" t="s">
        <v>147</v>
      </c>
      <c r="C284" s="101">
        <v>19</v>
      </c>
      <c r="D284" s="102"/>
      <c r="E284" s="31">
        <v>1538</v>
      </c>
      <c r="F284" s="31">
        <v>1719</v>
      </c>
    </row>
    <row r="285" spans="1:10" ht="62.25" customHeight="1" x14ac:dyDescent="0.3">
      <c r="A285" s="43">
        <v>59</v>
      </c>
      <c r="B285" s="28" t="s">
        <v>265</v>
      </c>
      <c r="C285" s="132" t="s">
        <v>271</v>
      </c>
      <c r="D285" s="133"/>
      <c r="E285" s="31">
        <v>12</v>
      </c>
      <c r="F285" s="31">
        <v>2</v>
      </c>
    </row>
    <row r="286" spans="1:10" ht="62.25" customHeight="1" x14ac:dyDescent="0.3">
      <c r="A286" s="43">
        <v>60</v>
      </c>
      <c r="B286" s="28" t="s">
        <v>161</v>
      </c>
      <c r="C286" s="101" t="s">
        <v>250</v>
      </c>
      <c r="D286" s="102"/>
      <c r="E286" s="31">
        <v>10</v>
      </c>
      <c r="F286" s="31">
        <v>10</v>
      </c>
    </row>
    <row r="287" spans="1:10" ht="62.25" customHeight="1" x14ac:dyDescent="0.3">
      <c r="A287" s="43">
        <v>60</v>
      </c>
      <c r="B287" s="28" t="s">
        <v>162</v>
      </c>
      <c r="C287" s="101" t="s">
        <v>251</v>
      </c>
      <c r="D287" s="102"/>
      <c r="E287" s="31">
        <v>0</v>
      </c>
      <c r="F287" s="31">
        <v>9</v>
      </c>
    </row>
    <row r="288" spans="1:10" ht="77.25" customHeight="1" x14ac:dyDescent="0.3">
      <c r="A288" s="43">
        <v>60</v>
      </c>
      <c r="B288" s="28" t="s">
        <v>163</v>
      </c>
      <c r="C288" s="101" t="s">
        <v>253</v>
      </c>
      <c r="D288" s="102"/>
      <c r="E288" s="31">
        <v>38</v>
      </c>
      <c r="F288" s="31">
        <v>0</v>
      </c>
    </row>
    <row r="289" spans="1:11" ht="81.75" customHeight="1" x14ac:dyDescent="0.3">
      <c r="A289" s="43">
        <v>60</v>
      </c>
      <c r="B289" s="28" t="s">
        <v>252</v>
      </c>
      <c r="C289" s="101" t="s">
        <v>254</v>
      </c>
      <c r="D289" s="102"/>
      <c r="E289" s="31">
        <v>3</v>
      </c>
      <c r="F289" s="31">
        <v>1</v>
      </c>
    </row>
    <row r="290" spans="1:11" ht="81.75" customHeight="1" x14ac:dyDescent="0.3">
      <c r="A290" s="43"/>
      <c r="B290" s="28" t="s">
        <v>164</v>
      </c>
      <c r="C290" s="101" t="s">
        <v>255</v>
      </c>
      <c r="D290" s="102"/>
      <c r="E290" s="31">
        <v>0</v>
      </c>
      <c r="F290" s="31">
        <v>5</v>
      </c>
    </row>
    <row r="291" spans="1:11" ht="80.25" customHeight="1" x14ac:dyDescent="0.3">
      <c r="A291" s="43">
        <v>60</v>
      </c>
      <c r="B291" s="28" t="s">
        <v>249</v>
      </c>
      <c r="C291" s="101" t="s">
        <v>256</v>
      </c>
      <c r="D291" s="102"/>
      <c r="E291" s="31">
        <v>5</v>
      </c>
      <c r="F291" s="31">
        <v>0</v>
      </c>
    </row>
    <row r="292" spans="1:11" ht="80.25" customHeight="1" x14ac:dyDescent="0.3">
      <c r="A292" s="43">
        <v>60</v>
      </c>
      <c r="B292" s="28" t="s">
        <v>165</v>
      </c>
      <c r="C292" s="101" t="s">
        <v>257</v>
      </c>
      <c r="D292" s="102"/>
      <c r="E292" s="31">
        <v>10</v>
      </c>
      <c r="F292" s="31">
        <v>4</v>
      </c>
    </row>
    <row r="293" spans="1:11" ht="72" customHeight="1" x14ac:dyDescent="0.3">
      <c r="A293" s="43">
        <v>60</v>
      </c>
      <c r="B293" s="28" t="s">
        <v>258</v>
      </c>
      <c r="C293" s="101" t="s">
        <v>259</v>
      </c>
      <c r="D293" s="102"/>
      <c r="E293" s="31">
        <v>5</v>
      </c>
      <c r="F293" s="31">
        <v>1</v>
      </c>
    </row>
    <row r="294" spans="1:11" ht="72" customHeight="1" x14ac:dyDescent="0.3">
      <c r="A294" s="43">
        <v>60</v>
      </c>
      <c r="B294" s="28" t="s">
        <v>148</v>
      </c>
      <c r="C294" s="101" t="s">
        <v>336</v>
      </c>
      <c r="D294" s="102"/>
      <c r="E294" s="31">
        <v>66</v>
      </c>
      <c r="F294" s="31">
        <v>130</v>
      </c>
    </row>
    <row r="295" spans="1:11" ht="75" customHeight="1" x14ac:dyDescent="0.3">
      <c r="A295" s="43">
        <v>60</v>
      </c>
      <c r="B295" s="28" t="s">
        <v>149</v>
      </c>
      <c r="C295" s="101" t="s">
        <v>337</v>
      </c>
      <c r="D295" s="102"/>
      <c r="E295" s="31">
        <v>168</v>
      </c>
      <c r="F295" s="31">
        <v>65</v>
      </c>
    </row>
    <row r="296" spans="1:11" ht="75" customHeight="1" x14ac:dyDescent="0.3">
      <c r="A296" s="43">
        <v>60</v>
      </c>
      <c r="B296" s="28" t="s">
        <v>150</v>
      </c>
      <c r="C296" s="101" t="s">
        <v>338</v>
      </c>
      <c r="D296" s="102"/>
      <c r="E296" s="31">
        <v>216</v>
      </c>
      <c r="F296" s="31">
        <v>44</v>
      </c>
    </row>
    <row r="297" spans="1:11" ht="75" customHeight="1" x14ac:dyDescent="0.3">
      <c r="A297" s="43">
        <v>60</v>
      </c>
      <c r="B297" s="28" t="s">
        <v>151</v>
      </c>
      <c r="C297" s="101" t="s">
        <v>339</v>
      </c>
      <c r="D297" s="102"/>
      <c r="E297" s="31">
        <v>38</v>
      </c>
      <c r="F297" s="31">
        <v>168</v>
      </c>
    </row>
    <row r="298" spans="1:11" ht="75" customHeight="1" x14ac:dyDescent="0.3">
      <c r="A298" s="43">
        <v>60</v>
      </c>
      <c r="B298" s="28" t="s">
        <v>152</v>
      </c>
      <c r="C298" s="101" t="s">
        <v>340</v>
      </c>
      <c r="D298" s="102"/>
      <c r="E298" s="31">
        <v>94</v>
      </c>
      <c r="F298" s="31">
        <v>199</v>
      </c>
    </row>
    <row r="299" spans="1:11" ht="75" customHeight="1" x14ac:dyDescent="0.3">
      <c r="A299" s="43">
        <v>60</v>
      </c>
      <c r="B299" s="28" t="s">
        <v>153</v>
      </c>
      <c r="C299" s="101" t="s">
        <v>341</v>
      </c>
      <c r="D299" s="102"/>
      <c r="E299" s="31">
        <v>39</v>
      </c>
      <c r="F299" s="31">
        <v>129</v>
      </c>
    </row>
    <row r="300" spans="1:11" ht="75" customHeight="1" x14ac:dyDescent="0.3">
      <c r="A300" s="43">
        <v>60</v>
      </c>
      <c r="B300" s="28" t="s">
        <v>154</v>
      </c>
      <c r="C300" s="101" t="s">
        <v>342</v>
      </c>
      <c r="D300" s="102"/>
      <c r="E300" s="31">
        <v>35</v>
      </c>
      <c r="F300" s="31">
        <v>38</v>
      </c>
    </row>
    <row r="301" spans="1:11" ht="75" customHeight="1" x14ac:dyDescent="0.3">
      <c r="A301" s="43">
        <v>60</v>
      </c>
      <c r="B301" s="28" t="s">
        <v>155</v>
      </c>
      <c r="C301" s="101" t="s">
        <v>343</v>
      </c>
      <c r="D301" s="102"/>
      <c r="E301" s="31">
        <v>19</v>
      </c>
      <c r="F301" s="31">
        <v>20</v>
      </c>
    </row>
    <row r="302" spans="1:11" ht="75" customHeight="1" x14ac:dyDescent="0.3">
      <c r="A302" s="43">
        <v>60</v>
      </c>
      <c r="B302" s="28" t="s">
        <v>156</v>
      </c>
      <c r="C302" s="101" t="s">
        <v>344</v>
      </c>
      <c r="D302" s="102"/>
      <c r="E302" s="31">
        <v>6</v>
      </c>
      <c r="F302" s="31">
        <v>22</v>
      </c>
    </row>
    <row r="303" spans="1:11" ht="75" customHeight="1" x14ac:dyDescent="0.3">
      <c r="A303" s="43">
        <v>60</v>
      </c>
      <c r="B303" s="28" t="s">
        <v>157</v>
      </c>
      <c r="C303" s="101" t="s">
        <v>345</v>
      </c>
      <c r="D303" s="102"/>
      <c r="E303" s="31">
        <v>19</v>
      </c>
      <c r="F303" s="31">
        <v>20</v>
      </c>
    </row>
    <row r="304" spans="1:11" ht="77.25" customHeight="1" x14ac:dyDescent="0.3">
      <c r="A304" s="43">
        <v>60</v>
      </c>
      <c r="B304" s="28" t="s">
        <v>158</v>
      </c>
      <c r="C304" s="101" t="s">
        <v>346</v>
      </c>
      <c r="D304" s="102"/>
      <c r="E304" s="31">
        <v>1</v>
      </c>
      <c r="F304" s="31">
        <v>106</v>
      </c>
      <c r="H304" s="20"/>
      <c r="K304" s="20"/>
    </row>
    <row r="305" spans="1:10" ht="77.25" customHeight="1" x14ac:dyDescent="0.3">
      <c r="A305" s="43">
        <v>60</v>
      </c>
      <c r="B305" s="28" t="s">
        <v>159</v>
      </c>
      <c r="C305" s="101" t="s">
        <v>347</v>
      </c>
      <c r="D305" s="102"/>
      <c r="E305" s="31">
        <v>0</v>
      </c>
      <c r="F305" s="31">
        <v>66</v>
      </c>
    </row>
    <row r="306" spans="1:10" ht="77.25" customHeight="1" x14ac:dyDescent="0.3">
      <c r="A306" s="43">
        <v>60</v>
      </c>
      <c r="B306" s="28" t="s">
        <v>160</v>
      </c>
      <c r="C306" s="101" t="s">
        <v>348</v>
      </c>
      <c r="D306" s="102"/>
      <c r="E306" s="31">
        <v>13</v>
      </c>
      <c r="F306" s="31">
        <v>174</v>
      </c>
    </row>
    <row r="307" spans="1:10" ht="77.25" customHeight="1" x14ac:dyDescent="0.3">
      <c r="A307" s="43">
        <v>60</v>
      </c>
      <c r="B307" s="28" t="s">
        <v>264</v>
      </c>
      <c r="C307" s="101" t="s">
        <v>349</v>
      </c>
      <c r="D307" s="102"/>
      <c r="E307" s="31">
        <v>36</v>
      </c>
      <c r="F307" s="31">
        <v>35</v>
      </c>
    </row>
    <row r="308" spans="1:10" ht="77.25" customHeight="1" x14ac:dyDescent="0.3">
      <c r="A308" s="43">
        <v>60</v>
      </c>
      <c r="B308" s="28" t="s">
        <v>248</v>
      </c>
      <c r="C308" s="101" t="s">
        <v>350</v>
      </c>
      <c r="D308" s="102"/>
      <c r="E308" s="31">
        <v>55</v>
      </c>
      <c r="F308" s="31">
        <v>247</v>
      </c>
    </row>
    <row r="309" spans="1:10" ht="77.25" customHeight="1" x14ac:dyDescent="0.3">
      <c r="A309" s="43">
        <v>60</v>
      </c>
      <c r="B309" s="28" t="s">
        <v>262</v>
      </c>
      <c r="C309" s="101" t="s">
        <v>351</v>
      </c>
      <c r="D309" s="102"/>
      <c r="E309" s="31">
        <v>30</v>
      </c>
      <c r="F309" s="31">
        <v>80</v>
      </c>
    </row>
    <row r="310" spans="1:10" ht="77.25" customHeight="1" x14ac:dyDescent="0.3">
      <c r="A310" s="43">
        <v>60</v>
      </c>
      <c r="B310" s="28" t="s">
        <v>263</v>
      </c>
      <c r="C310" s="101" t="s">
        <v>352</v>
      </c>
      <c r="D310" s="102"/>
      <c r="E310" s="31">
        <v>0</v>
      </c>
      <c r="F310" s="31">
        <v>16</v>
      </c>
    </row>
    <row r="311" spans="1:10" ht="77.25" customHeight="1" x14ac:dyDescent="0.3">
      <c r="A311" s="43">
        <v>61</v>
      </c>
      <c r="B311" s="28" t="s">
        <v>288</v>
      </c>
      <c r="C311" s="101" t="s">
        <v>353</v>
      </c>
      <c r="D311" s="102"/>
      <c r="E311" s="31">
        <v>23</v>
      </c>
      <c r="F311" s="31">
        <v>15</v>
      </c>
    </row>
    <row r="312" spans="1:10" ht="77.25" customHeight="1" x14ac:dyDescent="0.3">
      <c r="A312" s="43">
        <v>62</v>
      </c>
      <c r="B312" s="28" t="s">
        <v>289</v>
      </c>
      <c r="C312" s="101" t="s">
        <v>354</v>
      </c>
      <c r="D312" s="102"/>
      <c r="E312" s="31">
        <v>4</v>
      </c>
      <c r="F312" s="31">
        <v>1</v>
      </c>
    </row>
    <row r="313" spans="1:10" ht="21.75" customHeight="1" x14ac:dyDescent="0.3">
      <c r="A313" s="149" t="s">
        <v>33</v>
      </c>
      <c r="B313" s="150"/>
      <c r="C313" s="150"/>
      <c r="D313" s="151"/>
      <c r="E313" s="31">
        <f>SUM(E259:E284)</f>
        <v>15274</v>
      </c>
      <c r="F313" s="31">
        <f>SUM(F259:F284)</f>
        <v>5003</v>
      </c>
      <c r="H313" s="15">
        <f>15746</f>
        <v>15746</v>
      </c>
      <c r="I313" s="20">
        <f>E313+E336</f>
        <v>15746</v>
      </c>
      <c r="J313" s="20">
        <f>I313-H313</f>
        <v>0</v>
      </c>
    </row>
    <row r="314" spans="1:10" ht="21.75" customHeight="1" x14ac:dyDescent="0.3">
      <c r="H314" s="15">
        <v>5003</v>
      </c>
      <c r="I314" s="20">
        <f>F313</f>
        <v>5003</v>
      </c>
      <c r="J314" s="20">
        <f>I314-H314</f>
        <v>0</v>
      </c>
    </row>
    <row r="315" spans="1:10" ht="21.75" customHeight="1" x14ac:dyDescent="0.3">
      <c r="A315" s="15" t="s">
        <v>34</v>
      </c>
    </row>
    <row r="316" spans="1:10" ht="21.75" customHeight="1" x14ac:dyDescent="0.3"/>
    <row r="317" spans="1:10" ht="46.5" customHeight="1" x14ac:dyDescent="0.3">
      <c r="A317" s="84" t="s">
        <v>29</v>
      </c>
      <c r="B317" s="85"/>
      <c r="C317" s="73" t="s">
        <v>35</v>
      </c>
      <c r="D317" s="117" t="s">
        <v>54</v>
      </c>
      <c r="E317" s="73" t="s">
        <v>30</v>
      </c>
      <c r="F317" s="73"/>
    </row>
    <row r="318" spans="1:10" ht="37.5" customHeight="1" x14ac:dyDescent="0.3">
      <c r="A318" s="50" t="s">
        <v>51</v>
      </c>
      <c r="B318" s="52" t="s">
        <v>52</v>
      </c>
      <c r="C318" s="73"/>
      <c r="D318" s="118"/>
      <c r="E318" s="50" t="s">
        <v>31</v>
      </c>
      <c r="F318" s="50" t="s">
        <v>32</v>
      </c>
    </row>
    <row r="319" spans="1:10" ht="25.5" customHeight="1" x14ac:dyDescent="0.3">
      <c r="A319" s="50">
        <v>15</v>
      </c>
      <c r="B319" s="55" t="s">
        <v>87</v>
      </c>
      <c r="C319" s="50">
        <v>43</v>
      </c>
      <c r="D319" s="114" t="s">
        <v>88</v>
      </c>
      <c r="E319" s="22">
        <v>50</v>
      </c>
      <c r="F319" s="22">
        <v>0</v>
      </c>
    </row>
    <row r="320" spans="1:10" ht="25.5" customHeight="1" x14ac:dyDescent="0.3">
      <c r="A320" s="50">
        <v>15</v>
      </c>
      <c r="B320" s="55" t="s">
        <v>87</v>
      </c>
      <c r="C320" s="50">
        <v>44</v>
      </c>
      <c r="D320" s="115"/>
      <c r="E320" s="22">
        <v>20</v>
      </c>
      <c r="F320" s="22">
        <v>0</v>
      </c>
    </row>
    <row r="321" spans="1:6" ht="25.5" customHeight="1" x14ac:dyDescent="0.3">
      <c r="A321" s="50">
        <v>15</v>
      </c>
      <c r="B321" s="55" t="s">
        <v>87</v>
      </c>
      <c r="C321" s="50">
        <v>45</v>
      </c>
      <c r="D321" s="115"/>
      <c r="E321" s="22">
        <v>20</v>
      </c>
      <c r="F321" s="22">
        <v>0</v>
      </c>
    </row>
    <row r="322" spans="1:6" ht="25.5" customHeight="1" x14ac:dyDescent="0.3">
      <c r="A322" s="50">
        <v>15</v>
      </c>
      <c r="B322" s="55" t="s">
        <v>87</v>
      </c>
      <c r="C322" s="50">
        <v>46</v>
      </c>
      <c r="D322" s="115"/>
      <c r="E322" s="22">
        <v>20</v>
      </c>
      <c r="F322" s="22">
        <v>0</v>
      </c>
    </row>
    <row r="323" spans="1:6" ht="25.5" customHeight="1" x14ac:dyDescent="0.3">
      <c r="A323" s="50">
        <v>15</v>
      </c>
      <c r="B323" s="55" t="s">
        <v>87</v>
      </c>
      <c r="C323" s="50">
        <v>47</v>
      </c>
      <c r="D323" s="115"/>
      <c r="E323" s="22">
        <v>12</v>
      </c>
      <c r="F323" s="22">
        <v>0</v>
      </c>
    </row>
    <row r="324" spans="1:6" ht="25.5" customHeight="1" x14ac:dyDescent="0.3">
      <c r="A324" s="50">
        <v>15</v>
      </c>
      <c r="B324" s="55" t="s">
        <v>87</v>
      </c>
      <c r="C324" s="50">
        <v>48</v>
      </c>
      <c r="D324" s="115"/>
      <c r="E324" s="22">
        <v>5</v>
      </c>
      <c r="F324" s="22">
        <v>0</v>
      </c>
    </row>
    <row r="325" spans="1:6" ht="25.5" customHeight="1" x14ac:dyDescent="0.3">
      <c r="A325" s="50">
        <v>15</v>
      </c>
      <c r="B325" s="55" t="s">
        <v>87</v>
      </c>
      <c r="C325" s="50">
        <v>49</v>
      </c>
      <c r="D325" s="115"/>
      <c r="E325" s="22">
        <v>60</v>
      </c>
      <c r="F325" s="22">
        <v>0</v>
      </c>
    </row>
    <row r="326" spans="1:6" ht="25.5" customHeight="1" x14ac:dyDescent="0.3">
      <c r="A326" s="50">
        <v>15</v>
      </c>
      <c r="B326" s="55" t="s">
        <v>87</v>
      </c>
      <c r="C326" s="50">
        <v>50</v>
      </c>
      <c r="D326" s="115"/>
      <c r="E326" s="22">
        <v>25</v>
      </c>
      <c r="F326" s="22">
        <v>0</v>
      </c>
    </row>
    <row r="327" spans="1:6" ht="25.5" customHeight="1" x14ac:dyDescent="0.3">
      <c r="A327" s="50">
        <v>15</v>
      </c>
      <c r="B327" s="55" t="s">
        <v>87</v>
      </c>
      <c r="C327" s="50">
        <v>51</v>
      </c>
      <c r="D327" s="116"/>
      <c r="E327" s="22">
        <v>10</v>
      </c>
      <c r="F327" s="22">
        <v>0</v>
      </c>
    </row>
    <row r="328" spans="1:6" ht="158.25" customHeight="1" x14ac:dyDescent="0.3">
      <c r="A328" s="50">
        <v>15</v>
      </c>
      <c r="B328" s="55" t="s">
        <v>87</v>
      </c>
      <c r="C328" s="50">
        <v>55</v>
      </c>
      <c r="D328" s="32" t="s">
        <v>89</v>
      </c>
      <c r="E328" s="22">
        <v>8</v>
      </c>
      <c r="F328" s="22">
        <v>0</v>
      </c>
    </row>
    <row r="329" spans="1:6" ht="132" x14ac:dyDescent="0.3">
      <c r="A329" s="50">
        <v>15</v>
      </c>
      <c r="B329" s="55" t="s">
        <v>87</v>
      </c>
      <c r="C329" s="50">
        <v>57</v>
      </c>
      <c r="D329" s="32" t="s">
        <v>90</v>
      </c>
      <c r="E329" s="22">
        <v>42</v>
      </c>
      <c r="F329" s="22">
        <v>0</v>
      </c>
    </row>
    <row r="330" spans="1:6" x14ac:dyDescent="0.3">
      <c r="A330" s="111" t="s">
        <v>91</v>
      </c>
      <c r="B330" s="112"/>
      <c r="C330" s="112"/>
      <c r="D330" s="113"/>
      <c r="E330" s="22">
        <f>SUM(E319:E329)</f>
        <v>272</v>
      </c>
      <c r="F330" s="22">
        <v>0</v>
      </c>
    </row>
    <row r="331" spans="1:6" ht="211.5" customHeight="1" x14ac:dyDescent="0.3">
      <c r="A331" s="105">
        <v>17</v>
      </c>
      <c r="B331" s="107" t="s">
        <v>75</v>
      </c>
      <c r="C331" s="105">
        <v>67</v>
      </c>
      <c r="D331" s="32" t="s">
        <v>281</v>
      </c>
      <c r="E331" s="119">
        <v>100</v>
      </c>
      <c r="F331" s="105">
        <v>0</v>
      </c>
    </row>
    <row r="332" spans="1:6" ht="360.75" customHeight="1" x14ac:dyDescent="0.3">
      <c r="A332" s="110"/>
      <c r="B332" s="108"/>
      <c r="C332" s="110"/>
      <c r="D332" s="32" t="s">
        <v>101</v>
      </c>
      <c r="E332" s="120"/>
      <c r="F332" s="110"/>
    </row>
    <row r="333" spans="1:6" ht="288" customHeight="1" x14ac:dyDescent="0.3">
      <c r="A333" s="106"/>
      <c r="B333" s="109"/>
      <c r="C333" s="106"/>
      <c r="D333" s="32" t="s">
        <v>102</v>
      </c>
      <c r="E333" s="121"/>
      <c r="F333" s="106"/>
    </row>
    <row r="334" spans="1:6" ht="377.25" customHeight="1" x14ac:dyDescent="0.3">
      <c r="A334" s="50">
        <v>17</v>
      </c>
      <c r="B334" s="52" t="s">
        <v>75</v>
      </c>
      <c r="C334" s="22">
        <v>70</v>
      </c>
      <c r="D334" s="32" t="s">
        <v>247</v>
      </c>
      <c r="E334" s="22">
        <v>100</v>
      </c>
      <c r="F334" s="22"/>
    </row>
    <row r="335" spans="1:6" ht="24" customHeight="1" x14ac:dyDescent="0.3">
      <c r="A335" s="111" t="s">
        <v>91</v>
      </c>
      <c r="B335" s="112"/>
      <c r="C335" s="112"/>
      <c r="D335" s="113"/>
      <c r="E335" s="21">
        <f>SUM(E331:E334)</f>
        <v>200</v>
      </c>
      <c r="F335" s="21">
        <v>0</v>
      </c>
    </row>
    <row r="336" spans="1:6" ht="37.5" customHeight="1" x14ac:dyDescent="0.3">
      <c r="A336" s="33"/>
      <c r="B336" s="148" t="s">
        <v>33</v>
      </c>
      <c r="C336" s="148"/>
      <c r="D336" s="148"/>
      <c r="E336" s="34">
        <f>E335+E330</f>
        <v>472</v>
      </c>
      <c r="F336" s="21"/>
    </row>
    <row r="337" spans="1:6" ht="29.25" customHeight="1" x14ac:dyDescent="0.3"/>
    <row r="338" spans="1:6" ht="33.75" customHeight="1" x14ac:dyDescent="0.3">
      <c r="A338" s="15" t="s">
        <v>96</v>
      </c>
    </row>
    <row r="339" spans="1:6" ht="38.25" customHeight="1" x14ac:dyDescent="0.3"/>
    <row r="340" spans="1:6" ht="38.25" customHeight="1" x14ac:dyDescent="0.3">
      <c r="A340" s="105" t="s">
        <v>82</v>
      </c>
      <c r="B340" s="103" t="s">
        <v>4</v>
      </c>
      <c r="C340" s="105" t="s">
        <v>5</v>
      </c>
      <c r="D340" s="73" t="s">
        <v>30</v>
      </c>
      <c r="E340" s="73"/>
      <c r="F340" s="73"/>
    </row>
    <row r="341" spans="1:6" ht="36.75" customHeight="1" x14ac:dyDescent="0.3">
      <c r="A341" s="106"/>
      <c r="B341" s="104"/>
      <c r="C341" s="106"/>
      <c r="D341" s="51" t="s">
        <v>31</v>
      </c>
      <c r="E341" s="51" t="s">
        <v>32</v>
      </c>
      <c r="F341" s="51" t="s">
        <v>93</v>
      </c>
    </row>
    <row r="342" spans="1:6" ht="54" customHeight="1" x14ac:dyDescent="0.3">
      <c r="A342" s="35" t="s">
        <v>83</v>
      </c>
      <c r="B342" s="22" t="s">
        <v>78</v>
      </c>
      <c r="C342" s="50" t="s">
        <v>298</v>
      </c>
      <c r="D342" s="29">
        <v>1378</v>
      </c>
      <c r="E342" s="29">
        <v>811</v>
      </c>
      <c r="F342" s="29">
        <v>326</v>
      </c>
    </row>
    <row r="343" spans="1:6" ht="37.5" x14ac:dyDescent="0.3">
      <c r="A343" s="35" t="s">
        <v>84</v>
      </c>
      <c r="B343" s="22" t="s">
        <v>79</v>
      </c>
      <c r="C343" s="50" t="s">
        <v>298</v>
      </c>
      <c r="D343" s="29">
        <v>1044</v>
      </c>
      <c r="E343" s="29">
        <f>515-15</f>
        <v>500</v>
      </c>
      <c r="F343" s="29">
        <v>542</v>
      </c>
    </row>
    <row r="344" spans="1:6" ht="21.75" customHeight="1" x14ac:dyDescent="0.3">
      <c r="A344" s="35" t="s">
        <v>85</v>
      </c>
      <c r="B344" s="22" t="s">
        <v>80</v>
      </c>
      <c r="C344" s="50" t="s">
        <v>298</v>
      </c>
      <c r="D344" s="29">
        <v>138</v>
      </c>
      <c r="E344" s="29">
        <v>122</v>
      </c>
      <c r="F344" s="29">
        <v>39</v>
      </c>
    </row>
    <row r="345" spans="1:6" ht="37.5" x14ac:dyDescent="0.3">
      <c r="A345" s="35" t="s">
        <v>296</v>
      </c>
      <c r="B345" s="22" t="s">
        <v>297</v>
      </c>
      <c r="C345" s="50" t="s">
        <v>298</v>
      </c>
      <c r="D345" s="29">
        <v>1</v>
      </c>
      <c r="E345" s="29"/>
      <c r="F345" s="29"/>
    </row>
    <row r="346" spans="1:6" ht="31.5" x14ac:dyDescent="0.3">
      <c r="A346" s="35" t="s">
        <v>268</v>
      </c>
      <c r="B346" s="22" t="s">
        <v>267</v>
      </c>
      <c r="C346" s="50" t="s">
        <v>298</v>
      </c>
      <c r="D346" s="29">
        <v>36</v>
      </c>
      <c r="E346" s="29"/>
      <c r="F346" s="29"/>
    </row>
    <row r="347" spans="1:6" ht="31.5" x14ac:dyDescent="0.3">
      <c r="A347" s="35" t="s">
        <v>86</v>
      </c>
      <c r="B347" s="22" t="s">
        <v>81</v>
      </c>
      <c r="C347" s="50" t="s">
        <v>269</v>
      </c>
      <c r="D347" s="29">
        <v>3</v>
      </c>
      <c r="E347" s="29">
        <v>0</v>
      </c>
      <c r="F347" s="29">
        <v>0</v>
      </c>
    </row>
    <row r="348" spans="1:6" ht="39.75" customHeight="1" x14ac:dyDescent="0.3">
      <c r="A348" s="35" t="s">
        <v>292</v>
      </c>
      <c r="B348" s="22" t="s">
        <v>293</v>
      </c>
      <c r="C348" s="50" t="s">
        <v>269</v>
      </c>
      <c r="D348" s="29">
        <v>6</v>
      </c>
      <c r="E348" s="29"/>
      <c r="F348" s="29">
        <v>0</v>
      </c>
    </row>
    <row r="349" spans="1:6" ht="37.5" x14ac:dyDescent="0.3">
      <c r="A349" s="35" t="s">
        <v>294</v>
      </c>
      <c r="B349" s="22" t="s">
        <v>295</v>
      </c>
      <c r="C349" s="45" t="s">
        <v>270</v>
      </c>
      <c r="D349" s="29">
        <v>58</v>
      </c>
      <c r="E349" s="29">
        <v>36</v>
      </c>
      <c r="F349" s="29"/>
    </row>
    <row r="350" spans="1:6" ht="37.5" x14ac:dyDescent="0.3">
      <c r="A350" s="35" t="s">
        <v>282</v>
      </c>
      <c r="B350" s="22" t="s">
        <v>283</v>
      </c>
      <c r="C350" s="45" t="s">
        <v>270</v>
      </c>
      <c r="D350" s="29">
        <v>266</v>
      </c>
      <c r="E350" s="29">
        <v>0</v>
      </c>
      <c r="F350" s="29">
        <v>0</v>
      </c>
    </row>
    <row r="351" spans="1:6" ht="56.25" x14ac:dyDescent="0.3">
      <c r="A351" s="35" t="s">
        <v>95</v>
      </c>
      <c r="B351" s="22" t="s">
        <v>94</v>
      </c>
      <c r="C351" s="50" t="s">
        <v>270</v>
      </c>
      <c r="D351" s="29">
        <v>199</v>
      </c>
      <c r="E351" s="29">
        <v>251</v>
      </c>
      <c r="F351" s="29">
        <v>0</v>
      </c>
    </row>
    <row r="352" spans="1:6" x14ac:dyDescent="0.3">
      <c r="A352" s="84" t="s">
        <v>33</v>
      </c>
      <c r="B352" s="85"/>
      <c r="C352" s="85"/>
      <c r="D352" s="29">
        <f>SUM(D342:D351)</f>
        <v>3129</v>
      </c>
      <c r="E352" s="29">
        <f>SUM(E342:E351)</f>
        <v>1720</v>
      </c>
      <c r="F352" s="29">
        <f>SUM(F342:F351)</f>
        <v>907</v>
      </c>
    </row>
    <row r="355" spans="1:7" ht="35.25" customHeight="1" x14ac:dyDescent="0.3">
      <c r="A355" s="15" t="s">
        <v>182</v>
      </c>
    </row>
    <row r="357" spans="1:7" x14ac:dyDescent="0.3">
      <c r="A357" s="100" t="s">
        <v>183</v>
      </c>
      <c r="B357" s="100"/>
      <c r="C357" s="100"/>
      <c r="D357" s="100"/>
      <c r="E357" s="100"/>
      <c r="F357" s="100"/>
      <c r="G357" s="36"/>
    </row>
    <row r="359" spans="1:7" ht="56.25" x14ac:dyDescent="0.3">
      <c r="A359" s="52" t="s">
        <v>65</v>
      </c>
      <c r="B359" s="73" t="s">
        <v>4</v>
      </c>
      <c r="C359" s="73"/>
      <c r="D359" s="73"/>
      <c r="E359" s="50" t="s">
        <v>5</v>
      </c>
      <c r="F359" s="50" t="s">
        <v>6</v>
      </c>
    </row>
    <row r="360" spans="1:7" x14ac:dyDescent="0.3">
      <c r="A360" s="50" t="s">
        <v>7</v>
      </c>
      <c r="B360" s="77" t="s">
        <v>136</v>
      </c>
      <c r="C360" s="77"/>
      <c r="D360" s="77"/>
      <c r="E360" s="50" t="s">
        <v>137</v>
      </c>
      <c r="F360" s="27">
        <v>22982</v>
      </c>
    </row>
    <row r="361" spans="1:7" x14ac:dyDescent="0.3">
      <c r="A361" s="50" t="s">
        <v>8</v>
      </c>
      <c r="B361" s="77" t="s">
        <v>184</v>
      </c>
      <c r="C361" s="77"/>
      <c r="D361" s="77"/>
      <c r="E361" s="50" t="s">
        <v>9</v>
      </c>
      <c r="F361" s="37"/>
    </row>
    <row r="362" spans="1:7" x14ac:dyDescent="0.3">
      <c r="A362" s="50" t="s">
        <v>8</v>
      </c>
      <c r="B362" s="77" t="s">
        <v>185</v>
      </c>
      <c r="C362" s="77"/>
      <c r="D362" s="77"/>
      <c r="E362" s="50" t="s">
        <v>355</v>
      </c>
      <c r="F362" s="27">
        <v>10629</v>
      </c>
    </row>
    <row r="364" spans="1:7" ht="34.5" customHeight="1" x14ac:dyDescent="0.3">
      <c r="A364" s="100" t="s">
        <v>186</v>
      </c>
      <c r="B364" s="100"/>
      <c r="C364" s="100"/>
      <c r="D364" s="100"/>
      <c r="E364" s="100"/>
      <c r="F364" s="100"/>
    </row>
    <row r="366" spans="1:7" ht="56.25" x14ac:dyDescent="0.3">
      <c r="A366" s="52" t="s">
        <v>65</v>
      </c>
      <c r="B366" s="73" t="s">
        <v>4</v>
      </c>
      <c r="C366" s="73"/>
      <c r="D366" s="73"/>
      <c r="E366" s="50" t="s">
        <v>5</v>
      </c>
      <c r="F366" s="50" t="s">
        <v>6</v>
      </c>
    </row>
    <row r="367" spans="1:7" ht="20.25" customHeight="1" x14ac:dyDescent="0.3">
      <c r="A367" s="50" t="s">
        <v>7</v>
      </c>
      <c r="B367" s="77" t="s">
        <v>136</v>
      </c>
      <c r="C367" s="77"/>
      <c r="D367" s="77"/>
      <c r="E367" s="50" t="s">
        <v>137</v>
      </c>
      <c r="F367" s="27">
        <v>0</v>
      </c>
    </row>
    <row r="368" spans="1:7" ht="20.25" customHeight="1" x14ac:dyDescent="0.3">
      <c r="A368" s="50" t="s">
        <v>8</v>
      </c>
      <c r="B368" s="77" t="s">
        <v>187</v>
      </c>
      <c r="C368" s="77"/>
      <c r="D368" s="77"/>
      <c r="E368" s="50" t="s">
        <v>9</v>
      </c>
      <c r="F368" s="27">
        <v>0</v>
      </c>
    </row>
    <row r="369" spans="1:7" ht="20.25" customHeight="1" x14ac:dyDescent="0.3">
      <c r="A369" s="50" t="s">
        <v>10</v>
      </c>
      <c r="B369" s="77" t="s">
        <v>188</v>
      </c>
      <c r="C369" s="77"/>
      <c r="D369" s="77"/>
      <c r="E369" s="50" t="s">
        <v>9</v>
      </c>
      <c r="F369" s="27">
        <v>0</v>
      </c>
    </row>
    <row r="370" spans="1:7" s="18" customFormat="1" ht="21" customHeight="1" x14ac:dyDescent="0.3">
      <c r="A370" s="84" t="s">
        <v>189</v>
      </c>
      <c r="B370" s="136" t="s">
        <v>190</v>
      </c>
      <c r="C370" s="127"/>
      <c r="D370" s="137"/>
      <c r="E370" s="138" t="s">
        <v>9</v>
      </c>
      <c r="F370" s="128">
        <v>0</v>
      </c>
      <c r="G370" s="15"/>
    </row>
    <row r="371" spans="1:7" ht="32.25" customHeight="1" x14ac:dyDescent="0.3">
      <c r="A371" s="84"/>
      <c r="B371" s="140" t="s">
        <v>191</v>
      </c>
      <c r="C371" s="141"/>
      <c r="D371" s="142"/>
      <c r="E371" s="139"/>
      <c r="F371" s="129"/>
    </row>
    <row r="372" spans="1:7" s="18" customFormat="1" x14ac:dyDescent="0.3">
      <c r="A372" s="15"/>
      <c r="B372" s="15"/>
      <c r="C372" s="15"/>
      <c r="D372" s="15"/>
      <c r="E372" s="15"/>
      <c r="F372" s="15"/>
      <c r="G372" s="15"/>
    </row>
    <row r="373" spans="1:7" ht="33.75" customHeight="1" x14ac:dyDescent="0.3">
      <c r="A373" s="12"/>
      <c r="B373" s="123" t="s">
        <v>55</v>
      </c>
      <c r="C373" s="123"/>
      <c r="D373" s="123"/>
      <c r="E373" s="123"/>
      <c r="F373" s="123"/>
    </row>
    <row r="374" spans="1:7" s="18" customFormat="1" ht="33" customHeight="1" x14ac:dyDescent="0.3">
      <c r="A374" s="15"/>
      <c r="B374" s="15"/>
      <c r="C374" s="15"/>
      <c r="D374" s="15"/>
      <c r="E374" s="15"/>
      <c r="F374" s="15"/>
      <c r="G374" s="15"/>
    </row>
    <row r="375" spans="1:7" ht="27.75" customHeight="1" x14ac:dyDescent="0.3">
      <c r="A375" s="123" t="s">
        <v>36</v>
      </c>
      <c r="B375" s="123"/>
      <c r="E375" s="123" t="s">
        <v>38</v>
      </c>
      <c r="F375" s="123"/>
      <c r="G375" s="123"/>
    </row>
    <row r="376" spans="1:7" ht="62.25" customHeight="1" x14ac:dyDescent="0.3">
      <c r="A376" s="127" t="s">
        <v>57</v>
      </c>
      <c r="B376" s="127"/>
      <c r="E376" s="78" t="s">
        <v>69</v>
      </c>
      <c r="F376" s="78"/>
      <c r="G376" s="78"/>
    </row>
    <row r="377" spans="1:7" ht="24.75" customHeight="1" x14ac:dyDescent="0.3">
      <c r="A377" s="127" t="s">
        <v>58</v>
      </c>
      <c r="B377" s="127"/>
      <c r="E377" s="124" t="s">
        <v>71</v>
      </c>
      <c r="F377" s="124"/>
      <c r="G377" s="124"/>
    </row>
    <row r="378" spans="1:7" ht="19.5" customHeight="1" x14ac:dyDescent="0.3">
      <c r="A378" s="78" t="s">
        <v>115</v>
      </c>
      <c r="B378" s="78"/>
      <c r="E378" s="124" t="s">
        <v>72</v>
      </c>
      <c r="F378" s="124"/>
      <c r="G378" s="124"/>
    </row>
    <row r="379" spans="1:7" ht="19.5" customHeight="1" x14ac:dyDescent="0.3">
      <c r="A379" s="122" t="s">
        <v>56</v>
      </c>
      <c r="B379" s="122"/>
      <c r="C379" s="18"/>
      <c r="D379" s="18"/>
      <c r="E379" s="122" t="s">
        <v>56</v>
      </c>
      <c r="F379" s="122"/>
      <c r="G379" s="122"/>
    </row>
    <row r="380" spans="1:7" ht="27" customHeight="1" x14ac:dyDescent="0.3">
      <c r="A380" s="78"/>
      <c r="B380" s="78"/>
      <c r="E380" s="78"/>
      <c r="F380" s="78"/>
      <c r="G380" s="78"/>
    </row>
    <row r="381" spans="1:7" s="18" customFormat="1" ht="19.5" customHeight="1" x14ac:dyDescent="0.25">
      <c r="A381" s="130" t="s">
        <v>39</v>
      </c>
      <c r="B381" s="130"/>
      <c r="E381" s="130" t="s">
        <v>39</v>
      </c>
      <c r="F381" s="130"/>
      <c r="G381" s="130"/>
    </row>
    <row r="382" spans="1:7" ht="36.75" customHeight="1" x14ac:dyDescent="0.3">
      <c r="A382" s="78" t="s">
        <v>299</v>
      </c>
      <c r="B382" s="78"/>
      <c r="E382" s="126" t="s">
        <v>301</v>
      </c>
      <c r="F382" s="126"/>
      <c r="G382" s="126"/>
    </row>
    <row r="383" spans="1:7" s="18" customFormat="1" ht="26.25" customHeight="1" x14ac:dyDescent="0.25">
      <c r="A383" s="122" t="s">
        <v>59</v>
      </c>
      <c r="B383" s="122"/>
      <c r="E383" s="131" t="s">
        <v>59</v>
      </c>
      <c r="F383" s="131"/>
      <c r="G383" s="131"/>
    </row>
    <row r="384" spans="1:7" ht="45" customHeight="1" x14ac:dyDescent="0.3">
      <c r="A384" s="123" t="s">
        <v>40</v>
      </c>
      <c r="B384" s="123"/>
      <c r="E384" s="123" t="s">
        <v>40</v>
      </c>
      <c r="F384" s="123"/>
      <c r="G384" s="123"/>
    </row>
    <row r="385" spans="1:7" s="18" customFormat="1" ht="31.5" customHeight="1" x14ac:dyDescent="0.3">
      <c r="A385" s="15"/>
      <c r="B385" s="15"/>
      <c r="C385" s="15"/>
      <c r="D385" s="15"/>
      <c r="E385" s="15"/>
      <c r="F385" s="15"/>
      <c r="G385" s="15"/>
    </row>
    <row r="386" spans="1:7" ht="37.5" customHeight="1" x14ac:dyDescent="0.3">
      <c r="A386" s="135" t="s">
        <v>37</v>
      </c>
      <c r="B386" s="135"/>
      <c r="E386" s="123" t="s">
        <v>37</v>
      </c>
      <c r="F386" s="123"/>
      <c r="G386" s="123"/>
    </row>
    <row r="387" spans="1:7" x14ac:dyDescent="0.3">
      <c r="A387" s="127" t="s">
        <v>60</v>
      </c>
      <c r="B387" s="127"/>
      <c r="E387" s="127" t="s">
        <v>62</v>
      </c>
      <c r="F387" s="127"/>
      <c r="G387" s="127"/>
    </row>
    <row r="388" spans="1:7" x14ac:dyDescent="0.3">
      <c r="A388" s="134" t="s">
        <v>61</v>
      </c>
      <c r="B388" s="134"/>
      <c r="E388" s="78" t="s">
        <v>63</v>
      </c>
      <c r="F388" s="78"/>
      <c r="G388" s="78"/>
    </row>
    <row r="389" spans="1:7" x14ac:dyDescent="0.3">
      <c r="A389" s="78"/>
      <c r="B389" s="78"/>
      <c r="E389" s="124" t="s">
        <v>64</v>
      </c>
      <c r="F389" s="124"/>
      <c r="G389" s="124"/>
    </row>
    <row r="390" spans="1:7" x14ac:dyDescent="0.3">
      <c r="A390" s="122" t="s">
        <v>56</v>
      </c>
      <c r="B390" s="122"/>
      <c r="C390" s="18"/>
      <c r="D390" s="18"/>
      <c r="E390" s="122" t="s">
        <v>56</v>
      </c>
      <c r="F390" s="122"/>
      <c r="G390" s="122"/>
    </row>
    <row r="391" spans="1:7" x14ac:dyDescent="0.3">
      <c r="A391" s="127"/>
      <c r="B391" s="127"/>
      <c r="E391" s="127"/>
      <c r="F391" s="127"/>
      <c r="G391" s="127"/>
    </row>
    <row r="392" spans="1:7" x14ac:dyDescent="0.3">
      <c r="A392" s="125" t="s">
        <v>39</v>
      </c>
      <c r="B392" s="125"/>
      <c r="C392" s="18"/>
      <c r="D392" s="18"/>
      <c r="E392" s="125" t="s">
        <v>39</v>
      </c>
      <c r="F392" s="125"/>
      <c r="G392" s="125"/>
    </row>
    <row r="393" spans="1:7" ht="44.25" customHeight="1" x14ac:dyDescent="0.3">
      <c r="A393" s="78" t="s">
        <v>300</v>
      </c>
      <c r="B393" s="78"/>
      <c r="E393" s="126" t="s">
        <v>369</v>
      </c>
      <c r="F393" s="126"/>
      <c r="G393" s="126"/>
    </row>
    <row r="394" spans="1:7" ht="26.25" customHeight="1" x14ac:dyDescent="0.3">
      <c r="A394" s="122" t="s">
        <v>59</v>
      </c>
      <c r="B394" s="122"/>
      <c r="C394" s="18"/>
      <c r="D394" s="18"/>
      <c r="E394" s="122" t="s">
        <v>59</v>
      </c>
      <c r="F394" s="122"/>
      <c r="G394" s="122"/>
    </row>
    <row r="395" spans="1:7" x14ac:dyDescent="0.3">
      <c r="A395" s="123" t="s">
        <v>40</v>
      </c>
      <c r="B395" s="123"/>
      <c r="E395" s="123" t="s">
        <v>40</v>
      </c>
      <c r="F395" s="123"/>
      <c r="G395" s="123"/>
    </row>
  </sheetData>
  <mergeCells count="330">
    <mergeCell ref="B99:D99"/>
    <mergeCell ref="B102:E102"/>
    <mergeCell ref="B104:E104"/>
    <mergeCell ref="B336:D336"/>
    <mergeCell ref="A313:D313"/>
    <mergeCell ref="E317:F317"/>
    <mergeCell ref="B174:E174"/>
    <mergeCell ref="C271:D271"/>
    <mergeCell ref="C272:D272"/>
    <mergeCell ref="C274:D274"/>
    <mergeCell ref="C276:D276"/>
    <mergeCell ref="C277:D277"/>
    <mergeCell ref="A331:A333"/>
    <mergeCell ref="C259:D259"/>
    <mergeCell ref="C273:D273"/>
    <mergeCell ref="C260:D260"/>
    <mergeCell ref="C281:D281"/>
    <mergeCell ref="C282:D282"/>
    <mergeCell ref="C283:D283"/>
    <mergeCell ref="B138:D138"/>
    <mergeCell ref="B139:D139"/>
    <mergeCell ref="B142:E142"/>
    <mergeCell ref="C311:D311"/>
    <mergeCell ref="C266:D266"/>
    <mergeCell ref="B84:E84"/>
    <mergeCell ref="B144:E144"/>
    <mergeCell ref="B154:E154"/>
    <mergeCell ref="B78:D78"/>
    <mergeCell ref="B79:D79"/>
    <mergeCell ref="B82:E82"/>
    <mergeCell ref="B83:E83"/>
    <mergeCell ref="B132:E132"/>
    <mergeCell ref="B133:E133"/>
    <mergeCell ref="B135:D135"/>
    <mergeCell ref="B136:D136"/>
    <mergeCell ref="B137:D137"/>
    <mergeCell ref="B85:D85"/>
    <mergeCell ref="B86:D86"/>
    <mergeCell ref="B87:D87"/>
    <mergeCell ref="B88:D88"/>
    <mergeCell ref="B89:D89"/>
    <mergeCell ref="B92:E92"/>
    <mergeCell ref="B93:E93"/>
    <mergeCell ref="B95:D95"/>
    <mergeCell ref="B96:D96"/>
    <mergeCell ref="B97:D97"/>
    <mergeCell ref="B98:D98"/>
    <mergeCell ref="B94:E94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B13:F13"/>
    <mergeCell ref="B17:F17"/>
    <mergeCell ref="A25:F25"/>
    <mergeCell ref="A388:B388"/>
    <mergeCell ref="A379:B379"/>
    <mergeCell ref="E387:G387"/>
    <mergeCell ref="E388:G388"/>
    <mergeCell ref="B373:F373"/>
    <mergeCell ref="A386:B386"/>
    <mergeCell ref="A375:B375"/>
    <mergeCell ref="A370:A371"/>
    <mergeCell ref="B370:D370"/>
    <mergeCell ref="E370:E371"/>
    <mergeCell ref="B371:D371"/>
    <mergeCell ref="A384:B384"/>
    <mergeCell ref="E375:G375"/>
    <mergeCell ref="E376:G376"/>
    <mergeCell ref="E377:G377"/>
    <mergeCell ref="E379:G379"/>
    <mergeCell ref="E380:G380"/>
    <mergeCell ref="A378:B378"/>
    <mergeCell ref="E378:G378"/>
    <mergeCell ref="B368:D368"/>
    <mergeCell ref="B369:D369"/>
    <mergeCell ref="F370:F371"/>
    <mergeCell ref="E386:G386"/>
    <mergeCell ref="A376:B376"/>
    <mergeCell ref="A377:B377"/>
    <mergeCell ref="A387:B387"/>
    <mergeCell ref="B106:D106"/>
    <mergeCell ref="B107:D107"/>
    <mergeCell ref="E381:G381"/>
    <mergeCell ref="A383:B383"/>
    <mergeCell ref="A382:B382"/>
    <mergeCell ref="E382:G382"/>
    <mergeCell ref="A380:B380"/>
    <mergeCell ref="A381:B381"/>
    <mergeCell ref="E383:G383"/>
    <mergeCell ref="E384:G384"/>
    <mergeCell ref="B173:E173"/>
    <mergeCell ref="B175:D175"/>
    <mergeCell ref="B176:D176"/>
    <mergeCell ref="B177:D177"/>
    <mergeCell ref="B178:D178"/>
    <mergeCell ref="B179:D179"/>
    <mergeCell ref="C285:D285"/>
    <mergeCell ref="E394:G394"/>
    <mergeCell ref="E395:G395"/>
    <mergeCell ref="E389:G389"/>
    <mergeCell ref="A389:B389"/>
    <mergeCell ref="E392:G392"/>
    <mergeCell ref="E393:G393"/>
    <mergeCell ref="A395:B395"/>
    <mergeCell ref="A393:B393"/>
    <mergeCell ref="A394:B394"/>
    <mergeCell ref="A392:B392"/>
    <mergeCell ref="A390:B390"/>
    <mergeCell ref="E390:G390"/>
    <mergeCell ref="E391:G391"/>
    <mergeCell ref="A391:B391"/>
    <mergeCell ref="B108:D108"/>
    <mergeCell ref="B109:D109"/>
    <mergeCell ref="B143:E143"/>
    <mergeCell ref="B361:D361"/>
    <mergeCell ref="B362:D362"/>
    <mergeCell ref="C261:D261"/>
    <mergeCell ref="C262:D262"/>
    <mergeCell ref="C263:D263"/>
    <mergeCell ref="C264:D264"/>
    <mergeCell ref="C265:D265"/>
    <mergeCell ref="C288:D288"/>
    <mergeCell ref="C289:D289"/>
    <mergeCell ref="E257:F257"/>
    <mergeCell ref="C257:D258"/>
    <mergeCell ref="A257:B257"/>
    <mergeCell ref="C286:D286"/>
    <mergeCell ref="C267:D267"/>
    <mergeCell ref="C268:D268"/>
    <mergeCell ref="C269:D269"/>
    <mergeCell ref="C270:D270"/>
    <mergeCell ref="E331:E333"/>
    <mergeCell ref="C312:D312"/>
    <mergeCell ref="C309:D309"/>
    <mergeCell ref="C310:D310"/>
    <mergeCell ref="A364:F364"/>
    <mergeCell ref="B366:D366"/>
    <mergeCell ref="B367:D367"/>
    <mergeCell ref="C304:D304"/>
    <mergeCell ref="B340:B341"/>
    <mergeCell ref="C340:C341"/>
    <mergeCell ref="A352:C352"/>
    <mergeCell ref="C305:D305"/>
    <mergeCell ref="C306:D306"/>
    <mergeCell ref="B331:B333"/>
    <mergeCell ref="C331:C333"/>
    <mergeCell ref="D340:F340"/>
    <mergeCell ref="A335:D335"/>
    <mergeCell ref="A340:A341"/>
    <mergeCell ref="A317:B317"/>
    <mergeCell ref="D319:D327"/>
    <mergeCell ref="A330:D330"/>
    <mergeCell ref="F331:F333"/>
    <mergeCell ref="D317:D318"/>
    <mergeCell ref="C317:C318"/>
    <mergeCell ref="A357:F357"/>
    <mergeCell ref="C307:D307"/>
    <mergeCell ref="B359:D359"/>
    <mergeCell ref="B360:D360"/>
    <mergeCell ref="C300:D300"/>
    <mergeCell ref="C301:D301"/>
    <mergeCell ref="C293:D293"/>
    <mergeCell ref="C291:D291"/>
    <mergeCell ref="C292:D292"/>
    <mergeCell ref="C290:D290"/>
    <mergeCell ref="C302:D302"/>
    <mergeCell ref="C303:D303"/>
    <mergeCell ref="C308:D308"/>
    <mergeCell ref="C297:D297"/>
    <mergeCell ref="C298:D298"/>
    <mergeCell ref="C299:D299"/>
    <mergeCell ref="C275:D275"/>
    <mergeCell ref="C279:D279"/>
    <mergeCell ref="C280:D280"/>
    <mergeCell ref="C278:D278"/>
    <mergeCell ref="C284:D284"/>
    <mergeCell ref="C294:D294"/>
    <mergeCell ref="C295:D295"/>
    <mergeCell ref="C287:D287"/>
    <mergeCell ref="C296:D296"/>
    <mergeCell ref="B44:D44"/>
    <mergeCell ref="B152:E152"/>
    <mergeCell ref="B153:E153"/>
    <mergeCell ref="B45:D45"/>
    <mergeCell ref="B57:D57"/>
    <mergeCell ref="B58:D58"/>
    <mergeCell ref="B46:D46"/>
    <mergeCell ref="B47:D47"/>
    <mergeCell ref="B50:D50"/>
    <mergeCell ref="B51:D51"/>
    <mergeCell ref="B53:D53"/>
    <mergeCell ref="B52:D52"/>
    <mergeCell ref="B48:D48"/>
    <mergeCell ref="B54:D54"/>
    <mergeCell ref="B145:D145"/>
    <mergeCell ref="B146:D146"/>
    <mergeCell ref="B147:D147"/>
    <mergeCell ref="B148:D148"/>
    <mergeCell ref="B149:D149"/>
    <mergeCell ref="A60:F60"/>
    <mergeCell ref="B65:D65"/>
    <mergeCell ref="B66:D66"/>
    <mergeCell ref="B67:D67"/>
    <mergeCell ref="B74:E74"/>
    <mergeCell ref="B155:D155"/>
    <mergeCell ref="B156:D156"/>
    <mergeCell ref="B157:D157"/>
    <mergeCell ref="B158:D158"/>
    <mergeCell ref="B159:D159"/>
    <mergeCell ref="B36:D36"/>
    <mergeCell ref="B37:D37"/>
    <mergeCell ref="B38:D38"/>
    <mergeCell ref="B39:D39"/>
    <mergeCell ref="B40:D40"/>
    <mergeCell ref="B41:D41"/>
    <mergeCell ref="B42:D42"/>
    <mergeCell ref="B43:D43"/>
    <mergeCell ref="B68:D68"/>
    <mergeCell ref="B69:D69"/>
    <mergeCell ref="B103:E103"/>
    <mergeCell ref="B72:E72"/>
    <mergeCell ref="B73:E73"/>
    <mergeCell ref="B75:D75"/>
    <mergeCell ref="B76:D76"/>
    <mergeCell ref="B77:D77"/>
    <mergeCell ref="B105:D105"/>
    <mergeCell ref="B49:D49"/>
    <mergeCell ref="B55:D55"/>
    <mergeCell ref="B129:D129"/>
    <mergeCell ref="B56:D56"/>
    <mergeCell ref="B182:E182"/>
    <mergeCell ref="B183:E183"/>
    <mergeCell ref="B184:E184"/>
    <mergeCell ref="B185:D185"/>
    <mergeCell ref="B186:D186"/>
    <mergeCell ref="B187:D187"/>
    <mergeCell ref="B188:D188"/>
    <mergeCell ref="B114:E114"/>
    <mergeCell ref="B112:E112"/>
    <mergeCell ref="B113:E113"/>
    <mergeCell ref="B115:D115"/>
    <mergeCell ref="B116:D116"/>
    <mergeCell ref="B117:D117"/>
    <mergeCell ref="B118:D118"/>
    <mergeCell ref="B119:D119"/>
    <mergeCell ref="B122:E122"/>
    <mergeCell ref="B123:E123"/>
    <mergeCell ref="B124:E124"/>
    <mergeCell ref="B125:D125"/>
    <mergeCell ref="B126:D126"/>
    <mergeCell ref="B127:D127"/>
    <mergeCell ref="B128:D128"/>
    <mergeCell ref="B169:D169"/>
    <mergeCell ref="B168:D168"/>
    <mergeCell ref="B167:D167"/>
    <mergeCell ref="B166:D166"/>
    <mergeCell ref="B165:D165"/>
    <mergeCell ref="B164:E164"/>
    <mergeCell ref="B163:E163"/>
    <mergeCell ref="B162:E162"/>
    <mergeCell ref="B192:E192"/>
    <mergeCell ref="B189:D189"/>
    <mergeCell ref="B172:E172"/>
    <mergeCell ref="B204:E204"/>
    <mergeCell ref="B205:D205"/>
    <mergeCell ref="B206:D206"/>
    <mergeCell ref="B207:D207"/>
    <mergeCell ref="B208:D208"/>
    <mergeCell ref="B209:D209"/>
    <mergeCell ref="B193:E193"/>
    <mergeCell ref="B194:E194"/>
    <mergeCell ref="B195:D195"/>
    <mergeCell ref="B196:D196"/>
    <mergeCell ref="B197:D197"/>
    <mergeCell ref="B198:D198"/>
    <mergeCell ref="B199:D199"/>
    <mergeCell ref="B202:E202"/>
    <mergeCell ref="B203:E203"/>
    <mergeCell ref="B233:E233"/>
    <mergeCell ref="B215:D215"/>
    <mergeCell ref="B216:D216"/>
    <mergeCell ref="B217:D217"/>
    <mergeCell ref="B218:D218"/>
    <mergeCell ref="B219:D219"/>
    <mergeCell ref="B212:E212"/>
    <mergeCell ref="B213:E213"/>
    <mergeCell ref="B214:E214"/>
    <mergeCell ref="B222:E222"/>
    <mergeCell ref="E2:G2"/>
    <mergeCell ref="E3:G3"/>
    <mergeCell ref="B245:D245"/>
    <mergeCell ref="B246:D246"/>
    <mergeCell ref="B247:D247"/>
    <mergeCell ref="B248:D248"/>
    <mergeCell ref="B249:D249"/>
    <mergeCell ref="B234:E234"/>
    <mergeCell ref="B235:D235"/>
    <mergeCell ref="B236:D236"/>
    <mergeCell ref="B237:D237"/>
    <mergeCell ref="B238:D238"/>
    <mergeCell ref="B239:D239"/>
    <mergeCell ref="B242:E242"/>
    <mergeCell ref="B243:E243"/>
    <mergeCell ref="B244:E244"/>
    <mergeCell ref="B223:E223"/>
    <mergeCell ref="B224:E224"/>
    <mergeCell ref="B225:D225"/>
    <mergeCell ref="B226:D226"/>
    <mergeCell ref="B227:D227"/>
    <mergeCell ref="B228:D228"/>
    <mergeCell ref="B229:D229"/>
    <mergeCell ref="B232:E232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BreakPreview" topLeftCell="A106" zoomScale="70" zoomScaleNormal="100" zoomScaleSheetLayoutView="70" workbookViewId="0">
      <selection activeCell="K120" sqref="K120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72" t="s">
        <v>133</v>
      </c>
      <c r="E1" s="72"/>
      <c r="F1" s="72"/>
    </row>
    <row r="2" spans="2:6" x14ac:dyDescent="0.3">
      <c r="D2" s="72" t="str">
        <f>'Приложение 1'!E2</f>
        <v xml:space="preserve">к  Дополнительному соглашению </v>
      </c>
      <c r="E2" s="72"/>
      <c r="F2" s="72"/>
    </row>
    <row r="3" spans="2:6" x14ac:dyDescent="0.3">
      <c r="D3" s="72" t="str">
        <f>'Приложение 1'!E3</f>
        <v>от "30" мая 2024 года № 6</v>
      </c>
      <c r="E3" s="72"/>
      <c r="F3" s="72"/>
    </row>
    <row r="4" spans="2:6" x14ac:dyDescent="0.3">
      <c r="D4" s="72" t="s">
        <v>97</v>
      </c>
      <c r="E4" s="72"/>
      <c r="F4" s="72"/>
    </row>
    <row r="5" spans="2:6" x14ac:dyDescent="0.3">
      <c r="D5" s="72" t="s">
        <v>0</v>
      </c>
      <c r="E5" s="72"/>
      <c r="F5" s="72"/>
    </row>
    <row r="6" spans="2:6" x14ac:dyDescent="0.3">
      <c r="D6" s="72" t="s">
        <v>1</v>
      </c>
      <c r="E6" s="72"/>
      <c r="F6" s="72"/>
    </row>
    <row r="7" spans="2:6" x14ac:dyDescent="0.3">
      <c r="D7" s="72" t="str">
        <f>'Приложение 1'!E7</f>
        <v>страхованию от 29.12.2023г.  № 1</v>
      </c>
      <c r="E7" s="72"/>
      <c r="F7" s="72"/>
    </row>
    <row r="9" spans="2:6" x14ac:dyDescent="0.3">
      <c r="B9" s="155" t="s">
        <v>2</v>
      </c>
      <c r="C9" s="155"/>
      <c r="D9" s="155"/>
      <c r="E9" s="155"/>
      <c r="F9" s="12"/>
    </row>
    <row r="10" spans="2:6" x14ac:dyDescent="0.3">
      <c r="B10" s="155" t="s">
        <v>303</v>
      </c>
      <c r="C10" s="155"/>
      <c r="D10" s="155"/>
      <c r="E10" s="155"/>
      <c r="F10" s="13"/>
    </row>
    <row r="11" spans="2:6" s="9" customFormat="1" ht="15" x14ac:dyDescent="0.25">
      <c r="B11" s="167" t="s">
        <v>103</v>
      </c>
      <c r="C11" s="167"/>
      <c r="D11" s="167"/>
      <c r="E11" s="167"/>
      <c r="F11" s="14"/>
    </row>
    <row r="12" spans="2:6" s="9" customFormat="1" ht="15" x14ac:dyDescent="0.25">
      <c r="B12" s="167" t="s">
        <v>110</v>
      </c>
      <c r="C12" s="167"/>
      <c r="D12" s="167"/>
      <c r="E12" s="167"/>
      <c r="F12" s="14"/>
    </row>
    <row r="13" spans="2:6" s="9" customFormat="1" ht="15" x14ac:dyDescent="0.25">
      <c r="B13" s="167" t="s">
        <v>111</v>
      </c>
      <c r="C13" s="167"/>
      <c r="D13" s="167"/>
      <c r="E13" s="167"/>
      <c r="F13" s="14"/>
    </row>
    <row r="14" spans="2:6" s="9" customFormat="1" ht="15" x14ac:dyDescent="0.25">
      <c r="B14" s="167" t="s">
        <v>112</v>
      </c>
      <c r="C14" s="167"/>
      <c r="D14" s="167"/>
      <c r="E14" s="167"/>
      <c r="F14" s="14"/>
    </row>
    <row r="15" spans="2:6" s="9" customFormat="1" ht="15" x14ac:dyDescent="0.25">
      <c r="B15" s="167" t="s">
        <v>113</v>
      </c>
      <c r="C15" s="167"/>
      <c r="D15" s="167"/>
      <c r="E15" s="167"/>
      <c r="F15" s="14"/>
    </row>
    <row r="16" spans="2:6" s="9" customFormat="1" ht="15" x14ac:dyDescent="0.25">
      <c r="B16" s="8"/>
      <c r="C16" s="8"/>
      <c r="D16" s="8"/>
      <c r="E16" s="39"/>
      <c r="F16" s="14"/>
    </row>
    <row r="17" spans="1:15" ht="24.75" customHeight="1" x14ac:dyDescent="0.3">
      <c r="A17" s="2"/>
      <c r="B17" s="169" t="s">
        <v>68</v>
      </c>
      <c r="C17" s="169"/>
      <c r="D17" s="169"/>
      <c r="E17" s="169"/>
      <c r="F17" s="13"/>
    </row>
    <row r="18" spans="1:15" s="9" customFormat="1" ht="15" x14ac:dyDescent="0.25">
      <c r="B18" s="164" t="s">
        <v>108</v>
      </c>
      <c r="C18" s="164"/>
      <c r="D18" s="164"/>
      <c r="E18" s="164"/>
      <c r="F18" s="14"/>
    </row>
    <row r="19" spans="1:15" s="9" customFormat="1" ht="15" x14ac:dyDescent="0.25">
      <c r="B19" s="167" t="s">
        <v>3</v>
      </c>
      <c r="C19" s="167"/>
      <c r="D19" s="167"/>
      <c r="E19" s="167"/>
      <c r="F19" s="14"/>
    </row>
    <row r="20" spans="1:15" s="9" customFormat="1" ht="15" x14ac:dyDescent="0.25">
      <c r="B20" s="167" t="s">
        <v>109</v>
      </c>
      <c r="C20" s="167"/>
      <c r="D20" s="167"/>
      <c r="E20" s="167"/>
      <c r="F20" s="14"/>
    </row>
    <row r="21" spans="1:15" x14ac:dyDescent="0.3">
      <c r="B21" s="155"/>
      <c r="C21" s="155"/>
      <c r="D21" s="155"/>
      <c r="E21" s="155"/>
      <c r="F21" s="13"/>
    </row>
    <row r="23" spans="1:15" x14ac:dyDescent="0.3">
      <c r="A23" s="1" t="s">
        <v>41</v>
      </c>
    </row>
    <row r="25" spans="1:15" x14ac:dyDescent="0.3">
      <c r="F25" s="15" t="s">
        <v>67</v>
      </c>
    </row>
    <row r="26" spans="1:15" ht="56.25" x14ac:dyDescent="0.3">
      <c r="A26" s="3" t="s">
        <v>65</v>
      </c>
      <c r="B26" s="168" t="s">
        <v>42</v>
      </c>
      <c r="C26" s="168"/>
      <c r="D26" s="168"/>
      <c r="E26" s="38" t="s">
        <v>43</v>
      </c>
      <c r="F26" s="16"/>
    </row>
    <row r="27" spans="1:15" ht="46.5" customHeight="1" x14ac:dyDescent="0.3">
      <c r="A27" s="10" t="s">
        <v>7</v>
      </c>
      <c r="B27" s="77" t="s">
        <v>192</v>
      </c>
      <c r="C27" s="77"/>
      <c r="D27" s="77"/>
      <c r="E27" s="11">
        <f>E28</f>
        <v>790497790</v>
      </c>
      <c r="F27" s="16"/>
      <c r="G27" s="20"/>
      <c r="H27" s="20"/>
      <c r="I27" s="20"/>
      <c r="J27" s="15"/>
      <c r="K27" s="20"/>
      <c r="L27" s="15"/>
      <c r="M27" s="20"/>
      <c r="N27" s="15"/>
      <c r="O27" s="15"/>
    </row>
    <row r="28" spans="1:15" ht="24.75" customHeight="1" x14ac:dyDescent="0.3">
      <c r="A28" s="3" t="s">
        <v>15</v>
      </c>
      <c r="B28" s="77" t="s">
        <v>242</v>
      </c>
      <c r="C28" s="77"/>
      <c r="D28" s="77"/>
      <c r="E28" s="11">
        <f>790861840+3430-22580-344900</f>
        <v>790497790</v>
      </c>
      <c r="F28" s="16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39" customHeight="1" x14ac:dyDescent="0.3">
      <c r="A29" s="10" t="s">
        <v>8</v>
      </c>
      <c r="B29" s="77" t="s">
        <v>66</v>
      </c>
      <c r="C29" s="77"/>
      <c r="D29" s="77"/>
      <c r="E29" s="11">
        <f>E30+E32+E31</f>
        <v>625449830</v>
      </c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18.75" customHeight="1" x14ac:dyDescent="0.3">
      <c r="A30" s="3" t="s">
        <v>194</v>
      </c>
      <c r="B30" s="77" t="s">
        <v>44</v>
      </c>
      <c r="C30" s="77"/>
      <c r="D30" s="77"/>
      <c r="E30" s="70">
        <f>135708260-16387120-2887270</f>
        <v>116433870</v>
      </c>
      <c r="G30" s="68"/>
      <c r="H30" s="15"/>
      <c r="I30" s="15"/>
      <c r="J30" s="15"/>
      <c r="K30" s="15"/>
      <c r="L30" s="15"/>
      <c r="M30" s="15"/>
      <c r="N30" s="15"/>
      <c r="O30" s="15"/>
    </row>
    <row r="31" spans="1:15" ht="18.75" customHeight="1" x14ac:dyDescent="0.3">
      <c r="A31" s="3" t="s">
        <v>11</v>
      </c>
      <c r="B31" s="77" t="s">
        <v>193</v>
      </c>
      <c r="C31" s="77"/>
      <c r="D31" s="77"/>
      <c r="E31" s="11">
        <v>224615030</v>
      </c>
      <c r="G31" s="20"/>
      <c r="H31" s="15"/>
      <c r="I31" s="15"/>
      <c r="J31" s="15"/>
      <c r="K31" s="15"/>
      <c r="L31" s="15"/>
      <c r="M31" s="15"/>
      <c r="N31" s="15"/>
      <c r="O31" s="15"/>
    </row>
    <row r="32" spans="1:15" x14ac:dyDescent="0.3">
      <c r="A32" s="3" t="s">
        <v>284</v>
      </c>
      <c r="B32" s="77" t="s">
        <v>45</v>
      </c>
      <c r="C32" s="77"/>
      <c r="D32" s="77"/>
      <c r="E32" s="11">
        <f>281157780+1889690+1353460</f>
        <v>284400930</v>
      </c>
      <c r="G32" s="20"/>
      <c r="H32" s="20"/>
      <c r="I32" s="20"/>
      <c r="J32" s="15"/>
      <c r="K32" s="15"/>
      <c r="L32" s="15"/>
      <c r="M32" s="15"/>
      <c r="N32" s="15"/>
      <c r="O32" s="15"/>
    </row>
    <row r="33" spans="1:15" ht="38.25" customHeight="1" x14ac:dyDescent="0.3">
      <c r="A33" s="10" t="s">
        <v>12</v>
      </c>
      <c r="B33" s="77" t="s">
        <v>266</v>
      </c>
      <c r="C33" s="77"/>
      <c r="D33" s="77"/>
      <c r="E33" s="11">
        <v>70607230</v>
      </c>
      <c r="G33" s="15"/>
      <c r="H33" s="20"/>
      <c r="I33" s="20"/>
      <c r="J33" s="15"/>
      <c r="K33" s="15"/>
      <c r="L33" s="20"/>
      <c r="M33" s="15"/>
      <c r="N33" s="15"/>
      <c r="O33" s="15"/>
    </row>
    <row r="34" spans="1:15" ht="36" customHeight="1" x14ac:dyDescent="0.3">
      <c r="A34" s="10" t="s">
        <v>195</v>
      </c>
      <c r="B34" s="77" t="s">
        <v>46</v>
      </c>
      <c r="C34" s="77"/>
      <c r="D34" s="77"/>
      <c r="E34" s="11">
        <f>E35+E89</f>
        <v>3242251920</v>
      </c>
      <c r="G34" s="20"/>
      <c r="H34" s="20"/>
      <c r="I34" s="15"/>
      <c r="J34" s="15"/>
      <c r="K34" s="15"/>
      <c r="L34" s="20"/>
      <c r="M34" s="15"/>
      <c r="N34" s="15"/>
      <c r="O34" s="15"/>
    </row>
    <row r="35" spans="1:15" ht="37.5" customHeight="1" x14ac:dyDescent="0.3">
      <c r="A35" s="3" t="s">
        <v>199</v>
      </c>
      <c r="B35" s="77" t="s">
        <v>47</v>
      </c>
      <c r="C35" s="77"/>
      <c r="D35" s="77"/>
      <c r="E35" s="11">
        <f>SUM(E36:E60)</f>
        <v>3054147770</v>
      </c>
      <c r="G35" s="20"/>
      <c r="H35" s="20"/>
      <c r="I35" s="20"/>
      <c r="J35" s="15"/>
      <c r="K35" s="15"/>
      <c r="L35" s="20"/>
      <c r="M35" s="15"/>
      <c r="N35" s="20"/>
      <c r="O35" s="20"/>
    </row>
    <row r="36" spans="1:15" ht="22.5" customHeight="1" x14ac:dyDescent="0.3">
      <c r="A36" s="7" t="s">
        <v>200</v>
      </c>
      <c r="B36" s="77" t="s">
        <v>143</v>
      </c>
      <c r="C36" s="77"/>
      <c r="D36" s="77"/>
      <c r="E36" s="11">
        <v>84071890</v>
      </c>
      <c r="G36" s="20"/>
      <c r="H36" s="65"/>
      <c r="I36" s="66"/>
      <c r="J36" s="15"/>
      <c r="K36" s="65"/>
      <c r="L36" s="15"/>
      <c r="M36" s="67"/>
      <c r="N36" s="15"/>
      <c r="O36" s="15"/>
    </row>
    <row r="37" spans="1:15" ht="22.5" customHeight="1" x14ac:dyDescent="0.3">
      <c r="A37" s="7" t="s">
        <v>201</v>
      </c>
      <c r="B37" s="77" t="s">
        <v>116</v>
      </c>
      <c r="C37" s="77"/>
      <c r="D37" s="77"/>
      <c r="E37" s="11">
        <v>41760580</v>
      </c>
      <c r="G37" s="20"/>
      <c r="H37" s="65"/>
      <c r="I37" s="66"/>
      <c r="J37" s="15"/>
      <c r="K37" s="65"/>
      <c r="L37" s="15"/>
      <c r="M37" s="15"/>
      <c r="N37" s="15"/>
      <c r="O37" s="15"/>
    </row>
    <row r="38" spans="1:15" ht="22.5" customHeight="1" x14ac:dyDescent="0.3">
      <c r="A38" s="7" t="s">
        <v>202</v>
      </c>
      <c r="B38" s="77" t="s">
        <v>117</v>
      </c>
      <c r="C38" s="77"/>
      <c r="D38" s="77"/>
      <c r="E38" s="25">
        <v>60426407</v>
      </c>
      <c r="G38" s="20"/>
      <c r="H38" s="65"/>
      <c r="I38" s="66"/>
      <c r="J38" s="15"/>
      <c r="K38" s="65"/>
      <c r="L38" s="15"/>
      <c r="M38" s="67"/>
      <c r="N38" s="15"/>
      <c r="O38" s="15"/>
    </row>
    <row r="39" spans="1:15" ht="22.5" customHeight="1" x14ac:dyDescent="0.3">
      <c r="A39" s="7" t="s">
        <v>203</v>
      </c>
      <c r="B39" s="77" t="s">
        <v>118</v>
      </c>
      <c r="C39" s="77"/>
      <c r="D39" s="77"/>
      <c r="E39" s="25">
        <f>9331000+1066200</f>
        <v>10397200</v>
      </c>
      <c r="G39" s="20"/>
      <c r="H39" s="65"/>
      <c r="I39" s="66"/>
      <c r="J39" s="15"/>
      <c r="K39" s="65"/>
      <c r="L39" s="15"/>
      <c r="M39" s="15"/>
      <c r="N39" s="15"/>
      <c r="O39" s="15"/>
    </row>
    <row r="40" spans="1:15" ht="22.5" customHeight="1" x14ac:dyDescent="0.3">
      <c r="A40" s="7" t="s">
        <v>204</v>
      </c>
      <c r="B40" s="77" t="s">
        <v>119</v>
      </c>
      <c r="C40" s="77"/>
      <c r="D40" s="77"/>
      <c r="E40" s="25">
        <f>61943790-1066200</f>
        <v>60877590</v>
      </c>
      <c r="G40" s="20"/>
      <c r="H40" s="65"/>
      <c r="I40" s="66"/>
      <c r="J40" s="15"/>
      <c r="K40" s="65"/>
      <c r="L40" s="15"/>
      <c r="M40" s="67"/>
      <c r="N40" s="15"/>
      <c r="O40" s="15"/>
    </row>
    <row r="41" spans="1:15" ht="22.5" customHeight="1" x14ac:dyDescent="0.3">
      <c r="A41" s="7" t="s">
        <v>205</v>
      </c>
      <c r="B41" s="77" t="s">
        <v>120</v>
      </c>
      <c r="C41" s="77"/>
      <c r="D41" s="77"/>
      <c r="E41" s="25">
        <v>198404490</v>
      </c>
      <c r="G41" s="20"/>
      <c r="H41" s="65"/>
      <c r="I41" s="66"/>
      <c r="J41" s="15"/>
      <c r="K41" s="65"/>
      <c r="L41" s="15"/>
      <c r="M41" s="67"/>
      <c r="N41" s="15"/>
      <c r="O41" s="15"/>
    </row>
    <row r="42" spans="1:15" ht="22.5" customHeight="1" x14ac:dyDescent="0.3">
      <c r="A42" s="7" t="s">
        <v>206</v>
      </c>
      <c r="B42" s="77" t="s">
        <v>121</v>
      </c>
      <c r="C42" s="77"/>
      <c r="D42" s="77"/>
      <c r="E42" s="11">
        <v>112195700</v>
      </c>
      <c r="G42" s="20"/>
      <c r="H42" s="65"/>
      <c r="I42" s="66"/>
      <c r="J42" s="15"/>
      <c r="K42" s="65"/>
      <c r="L42" s="15"/>
      <c r="M42" s="67"/>
      <c r="N42" s="15"/>
      <c r="O42" s="15"/>
    </row>
    <row r="43" spans="1:15" ht="22.5" customHeight="1" x14ac:dyDescent="0.3">
      <c r="A43" s="7" t="s">
        <v>207</v>
      </c>
      <c r="B43" s="77" t="s">
        <v>74</v>
      </c>
      <c r="C43" s="77"/>
      <c r="D43" s="77"/>
      <c r="E43" s="11">
        <v>108473780</v>
      </c>
      <c r="G43" s="20"/>
      <c r="H43" s="65"/>
      <c r="I43" s="66"/>
      <c r="J43" s="15"/>
      <c r="K43" s="65"/>
      <c r="L43" s="15"/>
      <c r="M43" s="15"/>
      <c r="N43" s="15"/>
      <c r="O43" s="15"/>
    </row>
    <row r="44" spans="1:15" ht="22.5" customHeight="1" x14ac:dyDescent="0.3">
      <c r="A44" s="7" t="s">
        <v>208</v>
      </c>
      <c r="B44" s="77" t="s">
        <v>122</v>
      </c>
      <c r="C44" s="77"/>
      <c r="D44" s="77"/>
      <c r="E44" s="11">
        <v>207821110</v>
      </c>
      <c r="G44" s="20"/>
      <c r="H44" s="65"/>
      <c r="I44" s="66"/>
      <c r="J44" s="15"/>
      <c r="K44" s="65"/>
      <c r="L44" s="15"/>
      <c r="M44" s="67"/>
      <c r="N44" s="15"/>
      <c r="O44" s="15"/>
    </row>
    <row r="45" spans="1:15" ht="22.5" customHeight="1" x14ac:dyDescent="0.3">
      <c r="A45" s="7" t="s">
        <v>209</v>
      </c>
      <c r="B45" s="77" t="s">
        <v>123</v>
      </c>
      <c r="C45" s="77"/>
      <c r="D45" s="77"/>
      <c r="E45" s="11">
        <v>66365500</v>
      </c>
      <c r="G45" s="20"/>
      <c r="H45" s="65"/>
      <c r="I45" s="66"/>
      <c r="J45" s="15"/>
      <c r="K45" s="65"/>
      <c r="L45" s="15"/>
      <c r="M45" s="15"/>
      <c r="N45" s="15"/>
      <c r="O45" s="15"/>
    </row>
    <row r="46" spans="1:15" ht="22.5" customHeight="1" x14ac:dyDescent="0.3">
      <c r="A46" s="7" t="s">
        <v>210</v>
      </c>
      <c r="B46" s="77" t="s">
        <v>124</v>
      </c>
      <c r="C46" s="77"/>
      <c r="D46" s="77"/>
      <c r="E46" s="11">
        <f>173334420-3397620-177760</f>
        <v>169759040</v>
      </c>
      <c r="G46" s="20"/>
      <c r="H46" s="65"/>
      <c r="I46" s="66"/>
      <c r="J46" s="15"/>
      <c r="K46" s="65"/>
      <c r="L46" s="15"/>
      <c r="M46" s="67"/>
      <c r="N46" s="15"/>
      <c r="O46" s="15"/>
    </row>
    <row r="47" spans="1:15" ht="22.5" customHeight="1" x14ac:dyDescent="0.3">
      <c r="A47" s="7" t="s">
        <v>211</v>
      </c>
      <c r="B47" s="77" t="s">
        <v>125</v>
      </c>
      <c r="C47" s="77"/>
      <c r="D47" s="77"/>
      <c r="E47" s="11">
        <v>40475660</v>
      </c>
      <c r="G47" s="20"/>
      <c r="H47" s="65"/>
      <c r="I47" s="66"/>
      <c r="J47" s="15"/>
      <c r="K47" s="65"/>
      <c r="L47" s="15"/>
      <c r="M47" s="67"/>
      <c r="N47" s="15"/>
      <c r="O47" s="15"/>
    </row>
    <row r="48" spans="1:15" ht="22.5" customHeight="1" x14ac:dyDescent="0.3">
      <c r="A48" s="7" t="s">
        <v>212</v>
      </c>
      <c r="B48" s="77" t="s">
        <v>126</v>
      </c>
      <c r="C48" s="77"/>
      <c r="D48" s="77"/>
      <c r="E48" s="11">
        <v>73807440</v>
      </c>
      <c r="G48" s="20"/>
      <c r="H48" s="65"/>
      <c r="I48" s="66"/>
      <c r="J48" s="15"/>
      <c r="K48" s="65"/>
      <c r="L48" s="15"/>
      <c r="M48" s="67"/>
      <c r="N48" s="15"/>
      <c r="O48" s="15"/>
    </row>
    <row r="49" spans="1:15" ht="22.5" customHeight="1" x14ac:dyDescent="0.3">
      <c r="A49" s="7" t="s">
        <v>213</v>
      </c>
      <c r="B49" s="77" t="s">
        <v>144</v>
      </c>
      <c r="C49" s="77"/>
      <c r="D49" s="77"/>
      <c r="E49" s="11">
        <v>52925040</v>
      </c>
      <c r="G49" s="20"/>
      <c r="H49" s="65"/>
      <c r="I49" s="66"/>
      <c r="J49" s="15"/>
      <c r="K49" s="65"/>
      <c r="L49" s="15"/>
      <c r="M49" s="67"/>
      <c r="N49" s="15"/>
      <c r="O49" s="15"/>
    </row>
    <row r="50" spans="1:15" ht="22.5" customHeight="1" x14ac:dyDescent="0.3">
      <c r="A50" s="7" t="s">
        <v>214</v>
      </c>
      <c r="B50" s="77" t="s">
        <v>127</v>
      </c>
      <c r="C50" s="77"/>
      <c r="D50" s="77"/>
      <c r="E50" s="11">
        <v>58584600</v>
      </c>
      <c r="G50" s="20"/>
      <c r="H50" s="65"/>
      <c r="I50" s="66"/>
      <c r="J50" s="15"/>
      <c r="K50" s="15"/>
      <c r="L50" s="15"/>
      <c r="M50" s="15"/>
      <c r="N50" s="15"/>
      <c r="O50" s="15"/>
    </row>
    <row r="51" spans="1:15" ht="22.5" customHeight="1" x14ac:dyDescent="0.3">
      <c r="A51" s="7" t="s">
        <v>215</v>
      </c>
      <c r="B51" s="77" t="s">
        <v>260</v>
      </c>
      <c r="C51" s="77"/>
      <c r="D51" s="77"/>
      <c r="E51" s="11">
        <v>12054220</v>
      </c>
      <c r="G51" s="20"/>
      <c r="H51" s="65"/>
      <c r="I51" s="66"/>
      <c r="J51" s="15"/>
      <c r="K51" s="65"/>
      <c r="L51" s="15"/>
      <c r="M51" s="67"/>
      <c r="N51" s="15"/>
      <c r="O51" s="15"/>
    </row>
    <row r="52" spans="1:15" ht="22.5" customHeight="1" x14ac:dyDescent="0.3">
      <c r="A52" s="7" t="s">
        <v>216</v>
      </c>
      <c r="B52" s="77" t="s">
        <v>128</v>
      </c>
      <c r="C52" s="77"/>
      <c r="D52" s="77"/>
      <c r="E52" s="11">
        <v>62737810</v>
      </c>
      <c r="G52" s="20"/>
      <c r="H52" s="65"/>
      <c r="I52" s="66"/>
      <c r="J52" s="15"/>
      <c r="K52" s="65"/>
      <c r="L52" s="15"/>
      <c r="M52" s="67"/>
      <c r="N52" s="15"/>
      <c r="O52" s="15"/>
    </row>
    <row r="53" spans="1:15" ht="22.5" customHeight="1" x14ac:dyDescent="0.3">
      <c r="A53" s="7" t="s">
        <v>217</v>
      </c>
      <c r="B53" s="77" t="s">
        <v>129</v>
      </c>
      <c r="C53" s="77"/>
      <c r="D53" s="77"/>
      <c r="E53" s="11">
        <v>230471853</v>
      </c>
      <c r="G53" s="20"/>
      <c r="H53" s="65"/>
      <c r="I53" s="66"/>
      <c r="J53" s="15"/>
      <c r="K53" s="65"/>
      <c r="L53" s="15"/>
      <c r="M53" s="67"/>
      <c r="N53" s="15"/>
      <c r="O53" s="15"/>
    </row>
    <row r="54" spans="1:15" ht="22.5" customHeight="1" x14ac:dyDescent="0.3">
      <c r="A54" s="7" t="s">
        <v>218</v>
      </c>
      <c r="B54" s="77" t="s">
        <v>75</v>
      </c>
      <c r="C54" s="77"/>
      <c r="D54" s="77"/>
      <c r="E54" s="11">
        <v>189262190</v>
      </c>
      <c r="G54" s="20"/>
      <c r="H54" s="65"/>
      <c r="I54" s="66"/>
      <c r="J54" s="15"/>
      <c r="K54" s="65"/>
      <c r="L54" s="15"/>
      <c r="M54" s="67"/>
      <c r="N54" s="15"/>
      <c r="O54" s="15"/>
    </row>
    <row r="55" spans="1:15" ht="22.5" customHeight="1" x14ac:dyDescent="0.3">
      <c r="A55" s="7" t="s">
        <v>219</v>
      </c>
      <c r="B55" s="77" t="s">
        <v>130</v>
      </c>
      <c r="C55" s="77"/>
      <c r="D55" s="77"/>
      <c r="E55" s="11">
        <v>106899260</v>
      </c>
      <c r="G55" s="20"/>
      <c r="H55" s="65"/>
      <c r="I55" s="66"/>
      <c r="J55" s="15"/>
      <c r="K55" s="65"/>
      <c r="L55" s="15"/>
      <c r="M55" s="67"/>
      <c r="N55" s="15"/>
      <c r="O55" s="15"/>
    </row>
    <row r="56" spans="1:15" ht="22.5" customHeight="1" x14ac:dyDescent="0.3">
      <c r="A56" s="7" t="s">
        <v>220</v>
      </c>
      <c r="B56" s="77" t="s">
        <v>131</v>
      </c>
      <c r="C56" s="77"/>
      <c r="D56" s="77"/>
      <c r="E56" s="11">
        <v>306729290</v>
      </c>
      <c r="G56" s="20"/>
      <c r="H56" s="65"/>
      <c r="I56" s="66"/>
      <c r="J56" s="15"/>
      <c r="K56" s="65"/>
      <c r="L56" s="15"/>
      <c r="M56" s="67"/>
      <c r="N56" s="15"/>
      <c r="O56" s="15"/>
    </row>
    <row r="57" spans="1:15" ht="22.5" customHeight="1" x14ac:dyDescent="0.3">
      <c r="A57" s="7" t="s">
        <v>236</v>
      </c>
      <c r="B57" s="77" t="s">
        <v>76</v>
      </c>
      <c r="C57" s="77"/>
      <c r="D57" s="77"/>
      <c r="E57" s="11">
        <v>13950490</v>
      </c>
      <c r="G57" s="20"/>
      <c r="H57" s="65"/>
      <c r="I57" s="66"/>
      <c r="J57" s="15"/>
      <c r="K57" s="15"/>
      <c r="L57" s="15"/>
      <c r="M57" s="15"/>
      <c r="N57" s="15"/>
      <c r="O57" s="15"/>
    </row>
    <row r="58" spans="1:15" ht="22.5" customHeight="1" x14ac:dyDescent="0.3">
      <c r="A58" s="7" t="s">
        <v>237</v>
      </c>
      <c r="B58" s="77" t="s">
        <v>77</v>
      </c>
      <c r="C58" s="77"/>
      <c r="D58" s="77"/>
      <c r="E58" s="11">
        <v>13276330</v>
      </c>
      <c r="G58" s="20"/>
      <c r="H58" s="65"/>
      <c r="I58" s="66"/>
      <c r="J58" s="15"/>
      <c r="K58" s="15"/>
      <c r="L58" s="15"/>
      <c r="M58" s="15"/>
      <c r="N58" s="15"/>
      <c r="O58" s="15"/>
    </row>
    <row r="59" spans="1:15" ht="22.5" customHeight="1" x14ac:dyDescent="0.3">
      <c r="A59" s="7" t="s">
        <v>238</v>
      </c>
      <c r="B59" s="77" t="s">
        <v>132</v>
      </c>
      <c r="C59" s="77"/>
      <c r="D59" s="77"/>
      <c r="E59" s="11">
        <v>32853360</v>
      </c>
      <c r="G59" s="20"/>
      <c r="H59" s="65"/>
      <c r="I59" s="66"/>
      <c r="J59" s="15"/>
      <c r="K59" s="15"/>
      <c r="L59" s="15"/>
      <c r="M59" s="15"/>
      <c r="N59" s="15"/>
      <c r="O59" s="15"/>
    </row>
    <row r="60" spans="1:15" ht="22.5" customHeight="1" x14ac:dyDescent="0.3">
      <c r="A60" s="7" t="s">
        <v>261</v>
      </c>
      <c r="B60" s="81" t="s">
        <v>239</v>
      </c>
      <c r="C60" s="82" t="s">
        <v>148</v>
      </c>
      <c r="D60" s="83" t="s">
        <v>148</v>
      </c>
      <c r="E60" s="11">
        <v>739566940</v>
      </c>
      <c r="G60" s="20"/>
      <c r="H60" s="65"/>
      <c r="I60" s="66"/>
      <c r="J60" s="20"/>
      <c r="K60" s="20"/>
      <c r="L60" s="65"/>
      <c r="M60" s="68"/>
      <c r="N60" s="15"/>
      <c r="O60" s="68"/>
    </row>
    <row r="61" spans="1:15" ht="36" customHeight="1" x14ac:dyDescent="0.3">
      <c r="A61" s="7"/>
      <c r="B61" s="152" t="s">
        <v>265</v>
      </c>
      <c r="C61" s="153"/>
      <c r="D61" s="154"/>
      <c r="E61" s="25">
        <v>1629030</v>
      </c>
      <c r="G61" s="15"/>
      <c r="H61" s="15"/>
      <c r="I61" s="15"/>
      <c r="J61" s="15"/>
      <c r="K61" s="15"/>
      <c r="L61" s="69"/>
      <c r="M61" s="12"/>
      <c r="N61" s="15"/>
      <c r="O61" s="15"/>
    </row>
    <row r="62" spans="1:15" ht="37.5" customHeight="1" x14ac:dyDescent="0.3">
      <c r="A62" s="7"/>
      <c r="B62" s="152" t="s">
        <v>161</v>
      </c>
      <c r="C62" s="153"/>
      <c r="D62" s="154"/>
      <c r="E62" s="25">
        <v>4499310</v>
      </c>
      <c r="G62" s="15"/>
      <c r="H62" s="15"/>
      <c r="I62" s="15"/>
      <c r="J62" s="15"/>
      <c r="K62" s="15"/>
      <c r="L62" s="69"/>
      <c r="M62" s="12"/>
      <c r="N62" s="15"/>
      <c r="O62" s="15"/>
    </row>
    <row r="63" spans="1:15" ht="37.5" customHeight="1" x14ac:dyDescent="0.3">
      <c r="A63" s="7"/>
      <c r="B63" s="152" t="s">
        <v>162</v>
      </c>
      <c r="C63" s="153"/>
      <c r="D63" s="154"/>
      <c r="E63" s="25">
        <v>1169120</v>
      </c>
      <c r="G63" s="15"/>
      <c r="H63" s="15"/>
      <c r="I63" s="15"/>
      <c r="J63" s="15"/>
      <c r="K63" s="15"/>
      <c r="L63" s="69"/>
      <c r="M63" s="12"/>
      <c r="N63" s="15"/>
      <c r="O63" s="15"/>
    </row>
    <row r="64" spans="1:15" ht="38.25" customHeight="1" x14ac:dyDescent="0.3">
      <c r="A64" s="7"/>
      <c r="B64" s="152" t="s">
        <v>163</v>
      </c>
      <c r="C64" s="153"/>
      <c r="D64" s="154"/>
      <c r="E64" s="25">
        <v>6047990.0000000009</v>
      </c>
      <c r="G64" s="15"/>
      <c r="H64" s="15"/>
      <c r="I64" s="15"/>
      <c r="J64" s="15"/>
      <c r="K64" s="15"/>
      <c r="L64" s="69"/>
      <c r="M64" s="12"/>
      <c r="N64" s="15"/>
      <c r="O64" s="15"/>
    </row>
    <row r="65" spans="1:15" ht="35.25" customHeight="1" x14ac:dyDescent="0.3">
      <c r="A65" s="7"/>
      <c r="B65" s="152" t="s">
        <v>252</v>
      </c>
      <c r="C65" s="153"/>
      <c r="D65" s="154"/>
      <c r="E65" s="25">
        <v>1255500</v>
      </c>
      <c r="G65" s="15"/>
      <c r="H65" s="15"/>
      <c r="I65" s="15"/>
      <c r="J65" s="15"/>
      <c r="K65" s="15"/>
      <c r="L65" s="69"/>
      <c r="M65" s="12"/>
      <c r="N65" s="15"/>
      <c r="O65" s="15"/>
    </row>
    <row r="66" spans="1:15" ht="35.25" customHeight="1" x14ac:dyDescent="0.3">
      <c r="A66" s="7"/>
      <c r="B66" s="81" t="s">
        <v>164</v>
      </c>
      <c r="C66" s="82"/>
      <c r="D66" s="83"/>
      <c r="E66" s="25">
        <v>878330</v>
      </c>
      <c r="G66" s="15"/>
      <c r="H66" s="15"/>
      <c r="I66" s="15"/>
      <c r="J66" s="15"/>
      <c r="K66" s="15"/>
      <c r="L66" s="69"/>
      <c r="M66" s="64"/>
      <c r="N66" s="15"/>
      <c r="O66" s="15"/>
    </row>
    <row r="67" spans="1:15" ht="40.5" customHeight="1" x14ac:dyDescent="0.3">
      <c r="A67" s="7"/>
      <c r="B67" s="81" t="s">
        <v>249</v>
      </c>
      <c r="C67" s="82"/>
      <c r="D67" s="83"/>
      <c r="E67" s="25">
        <v>2513560.0000000005</v>
      </c>
      <c r="G67" s="15"/>
      <c r="H67" s="15"/>
      <c r="I67" s="15"/>
      <c r="J67" s="15"/>
      <c r="K67" s="15"/>
      <c r="L67" s="69"/>
      <c r="M67" s="12"/>
      <c r="N67" s="15"/>
      <c r="O67" s="15"/>
    </row>
    <row r="68" spans="1:15" ht="33.75" customHeight="1" x14ac:dyDescent="0.3">
      <c r="A68" s="7"/>
      <c r="B68" s="81" t="s">
        <v>165</v>
      </c>
      <c r="C68" s="82"/>
      <c r="D68" s="83"/>
      <c r="E68" s="25">
        <v>9150980</v>
      </c>
      <c r="G68" s="15"/>
      <c r="H68" s="15"/>
      <c r="I68" s="15"/>
      <c r="J68" s="15"/>
      <c r="K68" s="15"/>
      <c r="L68" s="69"/>
      <c r="M68" s="12"/>
      <c r="N68" s="15"/>
      <c r="O68" s="15"/>
    </row>
    <row r="69" spans="1:15" ht="36" customHeight="1" x14ac:dyDescent="0.3">
      <c r="A69" s="7"/>
      <c r="B69" s="81" t="s">
        <v>258</v>
      </c>
      <c r="C69" s="82"/>
      <c r="D69" s="83"/>
      <c r="E69" s="25">
        <v>5593300</v>
      </c>
      <c r="G69" s="15"/>
      <c r="H69" s="15"/>
      <c r="I69" s="15"/>
      <c r="J69" s="15"/>
      <c r="K69" s="15"/>
      <c r="L69" s="69"/>
      <c r="M69" s="12"/>
      <c r="N69" s="15"/>
      <c r="O69" s="15"/>
    </row>
    <row r="70" spans="1:15" ht="34.5" customHeight="1" x14ac:dyDescent="0.3">
      <c r="A70" s="7"/>
      <c r="B70" s="81" t="s">
        <v>148</v>
      </c>
      <c r="C70" s="82"/>
      <c r="D70" s="83"/>
      <c r="E70" s="25">
        <v>4442100</v>
      </c>
      <c r="G70" s="15"/>
      <c r="H70" s="15"/>
      <c r="I70" s="15"/>
      <c r="J70" s="15"/>
      <c r="K70" s="15"/>
      <c r="L70" s="69"/>
      <c r="M70" s="12"/>
      <c r="N70" s="15"/>
      <c r="O70" s="15"/>
    </row>
    <row r="71" spans="1:15" ht="34.5" customHeight="1" x14ac:dyDescent="0.3">
      <c r="A71" s="7"/>
      <c r="B71" s="81" t="s">
        <v>149</v>
      </c>
      <c r="C71" s="82"/>
      <c r="D71" s="83"/>
      <c r="E71" s="25">
        <v>11343259.999999998</v>
      </c>
      <c r="G71" s="15"/>
      <c r="H71" s="15"/>
      <c r="I71" s="15"/>
      <c r="J71" s="15"/>
      <c r="K71" s="15"/>
      <c r="L71" s="69"/>
      <c r="M71" s="12"/>
      <c r="N71" s="15"/>
      <c r="O71" s="15"/>
    </row>
    <row r="72" spans="1:15" ht="34.5" customHeight="1" x14ac:dyDescent="0.3">
      <c r="A72" s="7"/>
      <c r="B72" s="81" t="s">
        <v>150</v>
      </c>
      <c r="C72" s="82"/>
      <c r="D72" s="83"/>
      <c r="E72" s="25">
        <v>17065620</v>
      </c>
      <c r="G72" s="15"/>
      <c r="H72" s="15"/>
      <c r="I72" s="15"/>
      <c r="J72" s="15"/>
      <c r="K72" s="15"/>
      <c r="L72" s="69"/>
      <c r="M72" s="12"/>
      <c r="N72" s="15"/>
      <c r="O72" s="15"/>
    </row>
    <row r="73" spans="1:15" ht="34.5" customHeight="1" x14ac:dyDescent="0.3">
      <c r="A73" s="7"/>
      <c r="B73" s="81" t="s">
        <v>151</v>
      </c>
      <c r="C73" s="82"/>
      <c r="D73" s="83"/>
      <c r="E73" s="25">
        <v>12135430</v>
      </c>
      <c r="G73" s="15"/>
      <c r="H73" s="15"/>
      <c r="I73" s="15"/>
      <c r="J73" s="15"/>
      <c r="K73" s="15"/>
      <c r="L73" s="69"/>
      <c r="M73" s="12"/>
      <c r="N73" s="15"/>
      <c r="O73" s="15"/>
    </row>
    <row r="74" spans="1:15" ht="34.5" customHeight="1" x14ac:dyDescent="0.3">
      <c r="A74" s="7"/>
      <c r="B74" s="81" t="s">
        <v>152</v>
      </c>
      <c r="C74" s="82"/>
      <c r="D74" s="83"/>
      <c r="E74" s="25">
        <v>33644340</v>
      </c>
      <c r="G74" s="15"/>
      <c r="H74" s="15"/>
      <c r="I74" s="15"/>
      <c r="J74" s="15"/>
      <c r="K74" s="15"/>
      <c r="L74" s="69"/>
      <c r="M74" s="12"/>
      <c r="N74" s="15"/>
      <c r="O74" s="15"/>
    </row>
    <row r="75" spans="1:15" ht="34.5" customHeight="1" x14ac:dyDescent="0.3">
      <c r="A75" s="7"/>
      <c r="B75" s="81" t="s">
        <v>153</v>
      </c>
      <c r="C75" s="82"/>
      <c r="D75" s="83"/>
      <c r="E75" s="25">
        <v>37526310</v>
      </c>
      <c r="G75" s="15"/>
      <c r="H75" s="15"/>
      <c r="I75" s="15"/>
      <c r="J75" s="15"/>
      <c r="K75" s="15"/>
      <c r="L75" s="69"/>
      <c r="M75" s="12"/>
      <c r="N75" s="15"/>
      <c r="O75" s="15"/>
    </row>
    <row r="76" spans="1:15" ht="34.5" customHeight="1" x14ac:dyDescent="0.3">
      <c r="A76" s="7"/>
      <c r="B76" s="81" t="s">
        <v>154</v>
      </c>
      <c r="C76" s="82"/>
      <c r="D76" s="83"/>
      <c r="E76" s="25">
        <v>9816400</v>
      </c>
      <c r="G76" s="15"/>
      <c r="H76" s="15"/>
      <c r="I76" s="15"/>
      <c r="J76" s="15"/>
      <c r="K76" s="15"/>
      <c r="L76" s="69"/>
      <c r="M76" s="12"/>
      <c r="N76" s="15"/>
      <c r="O76" s="15"/>
    </row>
    <row r="77" spans="1:15" ht="34.5" customHeight="1" x14ac:dyDescent="0.3">
      <c r="A77" s="7"/>
      <c r="B77" s="81" t="s">
        <v>155</v>
      </c>
      <c r="C77" s="82"/>
      <c r="D77" s="83"/>
      <c r="E77" s="25">
        <v>6774310</v>
      </c>
      <c r="G77" s="15"/>
      <c r="H77" s="15"/>
      <c r="I77" s="15"/>
      <c r="J77" s="15"/>
      <c r="K77" s="15"/>
      <c r="L77" s="69"/>
      <c r="M77" s="12"/>
      <c r="N77" s="15"/>
      <c r="O77" s="15"/>
    </row>
    <row r="78" spans="1:15" ht="34.5" customHeight="1" x14ac:dyDescent="0.3">
      <c r="A78" s="7"/>
      <c r="B78" s="81" t="s">
        <v>156</v>
      </c>
      <c r="C78" s="82"/>
      <c r="D78" s="83"/>
      <c r="E78" s="25">
        <v>6422260</v>
      </c>
      <c r="G78" s="15"/>
      <c r="H78" s="15"/>
      <c r="I78" s="15"/>
      <c r="J78" s="15"/>
      <c r="K78" s="15"/>
      <c r="L78" s="69"/>
      <c r="M78" s="12"/>
      <c r="N78" s="15"/>
      <c r="O78" s="15"/>
    </row>
    <row r="79" spans="1:15" ht="34.5" customHeight="1" x14ac:dyDescent="0.3">
      <c r="A79" s="7"/>
      <c r="B79" s="81" t="s">
        <v>157</v>
      </c>
      <c r="C79" s="82"/>
      <c r="D79" s="83"/>
      <c r="E79" s="25">
        <v>9331340</v>
      </c>
      <c r="G79" s="15"/>
      <c r="H79" s="15"/>
      <c r="I79" s="15"/>
      <c r="J79" s="15"/>
      <c r="K79" s="15"/>
      <c r="L79" s="69"/>
      <c r="M79" s="12"/>
      <c r="N79" s="15"/>
      <c r="O79" s="15"/>
    </row>
    <row r="80" spans="1:15" ht="34.5" customHeight="1" x14ac:dyDescent="0.3">
      <c r="A80" s="7"/>
      <c r="B80" s="81" t="s">
        <v>158</v>
      </c>
      <c r="C80" s="82"/>
      <c r="D80" s="83"/>
      <c r="E80" s="25">
        <v>29165680</v>
      </c>
      <c r="G80" s="15"/>
      <c r="H80" s="15"/>
      <c r="I80" s="15"/>
      <c r="J80" s="15"/>
      <c r="K80" s="15"/>
      <c r="L80" s="69"/>
      <c r="M80" s="12"/>
      <c r="N80" s="15"/>
      <c r="O80" s="15"/>
    </row>
    <row r="81" spans="1:15" ht="34.5" customHeight="1" x14ac:dyDescent="0.3">
      <c r="A81" s="7"/>
      <c r="B81" s="152" t="s">
        <v>159</v>
      </c>
      <c r="C81" s="153"/>
      <c r="D81" s="154"/>
      <c r="E81" s="25">
        <v>16587840</v>
      </c>
      <c r="G81" s="15"/>
      <c r="H81" s="15"/>
      <c r="I81" s="15"/>
      <c r="J81" s="15"/>
      <c r="K81" s="15"/>
      <c r="L81" s="69"/>
      <c r="M81" s="12"/>
      <c r="N81" s="15"/>
      <c r="O81" s="15"/>
    </row>
    <row r="82" spans="1:15" ht="34.5" customHeight="1" x14ac:dyDescent="0.3">
      <c r="A82" s="7"/>
      <c r="B82" s="152" t="s">
        <v>160</v>
      </c>
      <c r="C82" s="153"/>
      <c r="D82" s="154"/>
      <c r="E82" s="25">
        <v>65951600</v>
      </c>
      <c r="G82" s="15"/>
      <c r="H82" s="15"/>
      <c r="I82" s="15"/>
      <c r="J82" s="15"/>
      <c r="K82" s="15"/>
      <c r="L82" s="69"/>
      <c r="M82" s="12"/>
      <c r="N82" s="15"/>
      <c r="O82" s="15"/>
    </row>
    <row r="83" spans="1:15" ht="34.5" customHeight="1" x14ac:dyDescent="0.3">
      <c r="A83" s="7"/>
      <c r="B83" s="152" t="s">
        <v>264</v>
      </c>
      <c r="C83" s="153"/>
      <c r="D83" s="154"/>
      <c r="E83" s="25">
        <v>24027020</v>
      </c>
      <c r="G83" s="15"/>
      <c r="H83" s="15"/>
      <c r="I83" s="15"/>
      <c r="J83" s="15"/>
      <c r="K83" s="15"/>
      <c r="L83" s="69"/>
      <c r="M83" s="12"/>
      <c r="N83" s="15"/>
      <c r="O83" s="15"/>
    </row>
    <row r="84" spans="1:15" ht="34.5" customHeight="1" x14ac:dyDescent="0.3">
      <c r="A84" s="7"/>
      <c r="B84" s="152" t="s">
        <v>248</v>
      </c>
      <c r="C84" s="153"/>
      <c r="D84" s="154"/>
      <c r="E84" s="25">
        <v>117343610</v>
      </c>
      <c r="G84" s="15"/>
      <c r="H84" s="15"/>
      <c r="I84" s="15"/>
      <c r="J84" s="15"/>
      <c r="K84" s="15"/>
      <c r="L84" s="69"/>
      <c r="M84" s="12"/>
      <c r="N84" s="15"/>
      <c r="O84" s="15"/>
    </row>
    <row r="85" spans="1:15" ht="34.5" customHeight="1" x14ac:dyDescent="0.3">
      <c r="A85" s="7"/>
      <c r="B85" s="152" t="s">
        <v>262</v>
      </c>
      <c r="C85" s="153"/>
      <c r="D85" s="154"/>
      <c r="E85" s="25">
        <v>57183770</v>
      </c>
      <c r="G85" s="15"/>
      <c r="H85" s="15"/>
      <c r="I85" s="15"/>
      <c r="J85" s="15"/>
      <c r="K85" s="15"/>
      <c r="L85" s="69"/>
      <c r="M85" s="12"/>
      <c r="N85" s="15"/>
      <c r="O85" s="15"/>
    </row>
    <row r="86" spans="1:15" ht="34.5" customHeight="1" x14ac:dyDescent="0.3">
      <c r="A86" s="7"/>
      <c r="B86" s="152" t="s">
        <v>263</v>
      </c>
      <c r="C86" s="153"/>
      <c r="D86" s="154"/>
      <c r="E86" s="25">
        <v>9448810</v>
      </c>
      <c r="G86" s="15"/>
      <c r="H86" s="15"/>
      <c r="I86" s="15"/>
      <c r="J86" s="15"/>
      <c r="K86" s="15"/>
      <c r="L86" s="69"/>
      <c r="M86" s="12"/>
      <c r="N86" s="15"/>
      <c r="O86" s="15"/>
    </row>
    <row r="87" spans="1:15" ht="34.5" customHeight="1" x14ac:dyDescent="0.3">
      <c r="A87" s="7"/>
      <c r="B87" s="152" t="s">
        <v>288</v>
      </c>
      <c r="C87" s="153"/>
      <c r="D87" s="154"/>
      <c r="E87" s="25">
        <v>23702640</v>
      </c>
      <c r="G87" s="15"/>
      <c r="H87" s="15"/>
      <c r="I87" s="15"/>
      <c r="J87" s="15"/>
      <c r="K87" s="15"/>
      <c r="L87" s="69"/>
      <c r="M87" s="12"/>
      <c r="N87" s="15"/>
      <c r="O87" s="15"/>
    </row>
    <row r="88" spans="1:15" ht="34.5" customHeight="1" x14ac:dyDescent="0.3">
      <c r="A88" s="7"/>
      <c r="B88" s="152" t="s">
        <v>289</v>
      </c>
      <c r="C88" s="153"/>
      <c r="D88" s="154"/>
      <c r="E88" s="25">
        <v>5622370</v>
      </c>
      <c r="G88" s="15"/>
      <c r="H88" s="15"/>
      <c r="I88" s="15"/>
      <c r="J88" s="15"/>
      <c r="K88" s="15"/>
      <c r="L88" s="69"/>
      <c r="M88" s="12"/>
      <c r="N88" s="15"/>
      <c r="O88" s="15"/>
    </row>
    <row r="89" spans="1:15" ht="34.5" customHeight="1" x14ac:dyDescent="0.3">
      <c r="A89" s="3" t="s">
        <v>221</v>
      </c>
      <c r="B89" s="77" t="s">
        <v>99</v>
      </c>
      <c r="C89" s="77"/>
      <c r="D89" s="77"/>
      <c r="E89" s="11">
        <f>E90+E102</f>
        <v>188104150</v>
      </c>
      <c r="G89" s="15"/>
      <c r="H89" s="15"/>
      <c r="I89" s="15"/>
      <c r="J89" s="15"/>
      <c r="K89" s="15"/>
      <c r="L89" s="15"/>
      <c r="M89" s="15"/>
      <c r="N89" s="15"/>
      <c r="O89" s="15"/>
    </row>
    <row r="90" spans="1:15" ht="39" customHeight="1" x14ac:dyDescent="0.3">
      <c r="A90" s="6" t="s">
        <v>222</v>
      </c>
      <c r="B90" s="77" t="s">
        <v>98</v>
      </c>
      <c r="C90" s="77"/>
      <c r="D90" s="77"/>
      <c r="E90" s="11">
        <f>SUM(E91:E101)</f>
        <v>104084520</v>
      </c>
      <c r="G90" s="20"/>
      <c r="H90" s="15"/>
      <c r="I90" s="15"/>
      <c r="J90" s="15"/>
      <c r="K90" s="15"/>
      <c r="L90" s="15"/>
      <c r="M90" s="15"/>
      <c r="N90" s="15"/>
      <c r="O90" s="15"/>
    </row>
    <row r="91" spans="1:15" ht="54" customHeight="1" x14ac:dyDescent="0.3">
      <c r="A91" s="5" t="s">
        <v>223</v>
      </c>
      <c r="B91" s="77" t="s">
        <v>356</v>
      </c>
      <c r="C91" s="77"/>
      <c r="D91" s="77"/>
      <c r="E91" s="25">
        <v>24223240</v>
      </c>
      <c r="G91" s="15"/>
      <c r="H91" s="15"/>
      <c r="I91" s="15"/>
      <c r="J91" s="15"/>
      <c r="K91" s="15"/>
      <c r="L91" s="15"/>
      <c r="M91" s="15"/>
      <c r="N91" s="15"/>
      <c r="O91" s="15"/>
    </row>
    <row r="92" spans="1:15" ht="57" customHeight="1" x14ac:dyDescent="0.3">
      <c r="A92" s="5" t="s">
        <v>224</v>
      </c>
      <c r="B92" s="77" t="s">
        <v>285</v>
      </c>
      <c r="C92" s="77"/>
      <c r="D92" s="77"/>
      <c r="E92" s="25">
        <v>10503370</v>
      </c>
      <c r="G92" s="15"/>
      <c r="H92" s="15"/>
      <c r="I92" s="15"/>
      <c r="J92" s="15"/>
      <c r="K92" s="15"/>
      <c r="L92" s="15"/>
      <c r="M92" s="15"/>
      <c r="N92" s="15"/>
      <c r="O92" s="15"/>
    </row>
    <row r="93" spans="1:15" ht="56.25" customHeight="1" x14ac:dyDescent="0.3">
      <c r="A93" s="5" t="s">
        <v>225</v>
      </c>
      <c r="B93" s="77" t="s">
        <v>286</v>
      </c>
      <c r="C93" s="77"/>
      <c r="D93" s="77"/>
      <c r="E93" s="25">
        <v>11118440</v>
      </c>
      <c r="G93" s="15"/>
      <c r="H93" s="15"/>
      <c r="I93" s="15"/>
      <c r="J93" s="15"/>
      <c r="K93" s="15"/>
      <c r="L93" s="15"/>
      <c r="M93" s="15"/>
      <c r="N93" s="15"/>
      <c r="O93" s="15"/>
    </row>
    <row r="94" spans="1:15" ht="59.25" customHeight="1" x14ac:dyDescent="0.3">
      <c r="A94" s="5" t="s">
        <v>226</v>
      </c>
      <c r="B94" s="77" t="s">
        <v>357</v>
      </c>
      <c r="C94" s="77"/>
      <c r="D94" s="77"/>
      <c r="E94" s="25">
        <v>7125860</v>
      </c>
      <c r="G94" s="15"/>
      <c r="H94" s="15"/>
      <c r="I94" s="15"/>
      <c r="J94" s="15"/>
      <c r="K94" s="15"/>
      <c r="L94" s="15"/>
      <c r="M94" s="15"/>
      <c r="N94" s="15"/>
      <c r="O94" s="15"/>
    </row>
    <row r="95" spans="1:15" ht="54" customHeight="1" x14ac:dyDescent="0.3">
      <c r="A95" s="5" t="s">
        <v>227</v>
      </c>
      <c r="B95" s="77" t="s">
        <v>358</v>
      </c>
      <c r="C95" s="77"/>
      <c r="D95" s="77"/>
      <c r="E95" s="25">
        <v>4686370</v>
      </c>
      <c r="G95" s="15"/>
      <c r="H95" s="15"/>
      <c r="I95" s="15"/>
      <c r="J95" s="15"/>
      <c r="K95" s="15"/>
      <c r="L95" s="15"/>
      <c r="M95" s="15"/>
      <c r="N95" s="15"/>
      <c r="O95" s="15"/>
    </row>
    <row r="96" spans="1:15" ht="53.25" customHeight="1" x14ac:dyDescent="0.3">
      <c r="A96" s="5" t="s">
        <v>228</v>
      </c>
      <c r="B96" s="77" t="s">
        <v>359</v>
      </c>
      <c r="C96" s="77"/>
      <c r="D96" s="77"/>
      <c r="E96" s="25">
        <v>2094920</v>
      </c>
      <c r="G96" s="15"/>
      <c r="H96" s="15"/>
      <c r="I96" s="15"/>
      <c r="J96" s="15"/>
      <c r="K96" s="15"/>
      <c r="L96" s="15"/>
      <c r="M96" s="15"/>
      <c r="N96" s="15"/>
      <c r="O96" s="15"/>
    </row>
    <row r="97" spans="1:15" ht="60" customHeight="1" x14ac:dyDescent="0.3">
      <c r="A97" s="5" t="s">
        <v>229</v>
      </c>
      <c r="B97" s="77" t="s">
        <v>360</v>
      </c>
      <c r="C97" s="77"/>
      <c r="D97" s="77"/>
      <c r="E97" s="25">
        <v>12351390</v>
      </c>
      <c r="G97" s="15"/>
      <c r="H97" s="15"/>
      <c r="I97" s="15"/>
      <c r="J97" s="15"/>
      <c r="K97" s="15"/>
      <c r="L97" s="15"/>
      <c r="M97" s="15"/>
      <c r="N97" s="15"/>
      <c r="O97" s="15"/>
    </row>
    <row r="98" spans="1:15" ht="60" customHeight="1" x14ac:dyDescent="0.3">
      <c r="A98" s="5" t="s">
        <v>230</v>
      </c>
      <c r="B98" s="77" t="s">
        <v>361</v>
      </c>
      <c r="C98" s="77"/>
      <c r="D98" s="77"/>
      <c r="E98" s="25">
        <v>5905950</v>
      </c>
      <c r="G98" s="15"/>
      <c r="H98" s="15"/>
      <c r="I98" s="15"/>
      <c r="J98" s="15"/>
      <c r="K98" s="15"/>
      <c r="L98" s="15"/>
      <c r="M98" s="15"/>
      <c r="N98" s="15"/>
      <c r="O98" s="15"/>
    </row>
    <row r="99" spans="1:15" ht="60" customHeight="1" x14ac:dyDescent="0.3">
      <c r="A99" s="5" t="s">
        <v>231</v>
      </c>
      <c r="B99" s="77" t="s">
        <v>362</v>
      </c>
      <c r="C99" s="77"/>
      <c r="D99" s="77"/>
      <c r="E99" s="25">
        <v>2782670</v>
      </c>
      <c r="G99" s="15"/>
      <c r="H99" s="15"/>
      <c r="I99" s="15"/>
      <c r="J99" s="15"/>
      <c r="K99" s="15"/>
      <c r="L99" s="15"/>
      <c r="M99" s="15"/>
      <c r="N99" s="15"/>
      <c r="O99" s="15"/>
    </row>
    <row r="100" spans="1:15" ht="54.75" customHeight="1" x14ac:dyDescent="0.3">
      <c r="A100" s="5" t="s">
        <v>245</v>
      </c>
      <c r="B100" s="77" t="s">
        <v>363</v>
      </c>
      <c r="C100" s="77"/>
      <c r="D100" s="77"/>
      <c r="E100" s="25">
        <v>1987180</v>
      </c>
      <c r="G100" s="15"/>
      <c r="H100" s="15"/>
      <c r="I100" s="15"/>
      <c r="J100" s="15"/>
      <c r="K100" s="15"/>
      <c r="L100" s="15"/>
      <c r="M100" s="15"/>
      <c r="N100" s="15"/>
      <c r="O100" s="15"/>
    </row>
    <row r="101" spans="1:15" ht="54.75" customHeight="1" x14ac:dyDescent="0.3">
      <c r="A101" s="5" t="s">
        <v>287</v>
      </c>
      <c r="B101" s="77" t="s">
        <v>364</v>
      </c>
      <c r="C101" s="77"/>
      <c r="D101" s="77"/>
      <c r="E101" s="25">
        <v>21305130</v>
      </c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ht="38.25" customHeight="1" x14ac:dyDescent="0.3">
      <c r="A102" s="3" t="s">
        <v>232</v>
      </c>
      <c r="B102" s="77" t="s">
        <v>100</v>
      </c>
      <c r="C102" s="77"/>
      <c r="D102" s="77"/>
      <c r="E102" s="11">
        <v>84019630</v>
      </c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ht="92.25" customHeight="1" x14ac:dyDescent="0.3">
      <c r="A103" s="5" t="s">
        <v>233</v>
      </c>
      <c r="B103" s="77" t="s">
        <v>365</v>
      </c>
      <c r="C103" s="77"/>
      <c r="D103" s="77"/>
      <c r="E103" s="165">
        <v>27402300</v>
      </c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ht="71.25" customHeight="1" x14ac:dyDescent="0.3">
      <c r="A104" s="5" t="s">
        <v>234</v>
      </c>
      <c r="B104" s="77" t="s">
        <v>366</v>
      </c>
      <c r="C104" s="77"/>
      <c r="D104" s="77"/>
      <c r="E104" s="166"/>
      <c r="G104" s="15"/>
      <c r="H104" s="15"/>
      <c r="I104" s="15"/>
      <c r="J104" s="15"/>
      <c r="K104" s="15"/>
      <c r="L104" s="15"/>
      <c r="M104" s="15"/>
      <c r="N104" s="15"/>
      <c r="O104" s="15"/>
    </row>
    <row r="105" spans="1:15" ht="75.75" customHeight="1" x14ac:dyDescent="0.3">
      <c r="A105" s="5" t="s">
        <v>246</v>
      </c>
      <c r="B105" s="77" t="s">
        <v>367</v>
      </c>
      <c r="C105" s="77"/>
      <c r="D105" s="77"/>
      <c r="E105" s="11">
        <v>56617330</v>
      </c>
      <c r="G105" s="15"/>
      <c r="H105" s="15"/>
      <c r="I105" s="15"/>
      <c r="J105" s="15"/>
      <c r="K105" s="15"/>
      <c r="L105" s="15"/>
      <c r="M105" s="15"/>
      <c r="N105" s="15"/>
      <c r="O105" s="15"/>
    </row>
    <row r="106" spans="1:15" ht="36" customHeight="1" x14ac:dyDescent="0.3">
      <c r="A106" s="5" t="s">
        <v>197</v>
      </c>
      <c r="B106" s="77" t="s">
        <v>196</v>
      </c>
      <c r="C106" s="77"/>
      <c r="D106" s="77"/>
      <c r="E106" s="11">
        <f>131130520-11323150</f>
        <v>119807370</v>
      </c>
      <c r="G106" s="15"/>
      <c r="H106" s="15"/>
      <c r="I106" s="15"/>
      <c r="J106" s="15"/>
      <c r="K106" s="15"/>
      <c r="L106" s="15"/>
      <c r="M106" s="15"/>
      <c r="N106" s="15"/>
      <c r="O106" s="15"/>
    </row>
    <row r="107" spans="1:15" ht="36" customHeight="1" x14ac:dyDescent="0.3">
      <c r="A107" s="5" t="s">
        <v>235</v>
      </c>
      <c r="B107" s="77" t="s">
        <v>198</v>
      </c>
      <c r="C107" s="77"/>
      <c r="D107" s="77"/>
      <c r="E107" s="11">
        <v>0</v>
      </c>
    </row>
    <row r="108" spans="1:15" ht="28.5" customHeight="1" x14ac:dyDescent="0.3">
      <c r="A108" s="4"/>
      <c r="B108" s="77" t="s">
        <v>33</v>
      </c>
      <c r="C108" s="77"/>
      <c r="D108" s="77"/>
      <c r="E108" s="11">
        <f>E107+E106+E34+E27+E29+E33</f>
        <v>4848614140</v>
      </c>
      <c r="G108" s="11">
        <v>4848614140</v>
      </c>
      <c r="H108" s="17">
        <f>G108-E108</f>
        <v>0</v>
      </c>
    </row>
    <row r="110" spans="1:15" hidden="1" x14ac:dyDescent="0.3"/>
    <row r="111" spans="1:15" hidden="1" x14ac:dyDescent="0.3"/>
    <row r="112" spans="1:15" ht="21" customHeight="1" x14ac:dyDescent="0.3">
      <c r="A112" s="2"/>
      <c r="B112" s="155" t="s">
        <v>55</v>
      </c>
      <c r="C112" s="155"/>
      <c r="D112" s="155"/>
      <c r="E112" s="155"/>
      <c r="F112" s="12"/>
    </row>
    <row r="113" spans="1:6" ht="13.5" customHeight="1" x14ac:dyDescent="0.3"/>
    <row r="114" spans="1:6" x14ac:dyDescent="0.3">
      <c r="A114" s="155" t="s">
        <v>36</v>
      </c>
      <c r="B114" s="155"/>
      <c r="D114" s="155" t="s">
        <v>38</v>
      </c>
      <c r="E114" s="155"/>
      <c r="F114" s="155"/>
    </row>
    <row r="115" spans="1:6" x14ac:dyDescent="0.3">
      <c r="A115" s="160" t="s">
        <v>57</v>
      </c>
      <c r="B115" s="160"/>
      <c r="D115" s="157" t="s">
        <v>69</v>
      </c>
      <c r="E115" s="157"/>
      <c r="F115" s="157"/>
    </row>
    <row r="116" spans="1:6" x14ac:dyDescent="0.3">
      <c r="A116" s="157" t="s">
        <v>114</v>
      </c>
      <c r="B116" s="157"/>
      <c r="D116" s="159" t="s">
        <v>70</v>
      </c>
      <c r="E116" s="159"/>
      <c r="F116" s="159"/>
    </row>
    <row r="117" spans="1:6" s="9" customFormat="1" ht="24.75" customHeight="1" x14ac:dyDescent="0.25">
      <c r="A117" s="158" t="s">
        <v>56</v>
      </c>
      <c r="B117" s="158"/>
      <c r="D117" s="158" t="s">
        <v>56</v>
      </c>
      <c r="E117" s="158"/>
      <c r="F117" s="158"/>
    </row>
    <row r="118" spans="1:6" ht="22.5" customHeight="1" x14ac:dyDescent="0.3">
      <c r="A118" s="157"/>
      <c r="B118" s="157"/>
      <c r="D118" s="157"/>
      <c r="E118" s="157"/>
      <c r="F118" s="157"/>
    </row>
    <row r="119" spans="1:6" s="9" customFormat="1" ht="15" x14ac:dyDescent="0.25">
      <c r="A119" s="164" t="s">
        <v>39</v>
      </c>
      <c r="B119" s="164"/>
      <c r="D119" s="164" t="s">
        <v>39</v>
      </c>
      <c r="E119" s="164"/>
      <c r="F119" s="164"/>
    </row>
    <row r="120" spans="1:6" ht="21" customHeight="1" x14ac:dyDescent="0.3">
      <c r="A120" s="157" t="str">
        <f>'Приложение 1'!A382:B382</f>
        <v>Анастасия Дмитриевна Щербакова, директор</v>
      </c>
      <c r="B120" s="157"/>
      <c r="D120" s="160" t="str">
        <f>'Приложение 1'!E382</f>
        <v>Михаил Викторович Степанчук, 
Врио главного врача</v>
      </c>
      <c r="E120" s="160"/>
      <c r="F120" s="160"/>
    </row>
    <row r="121" spans="1:6" s="9" customFormat="1" ht="30" customHeight="1" x14ac:dyDescent="0.25">
      <c r="A121" s="158" t="s">
        <v>59</v>
      </c>
      <c r="B121" s="158"/>
      <c r="D121" s="163" t="s">
        <v>59</v>
      </c>
      <c r="E121" s="163"/>
      <c r="F121" s="163"/>
    </row>
    <row r="122" spans="1:6" ht="21" customHeight="1" x14ac:dyDescent="0.3">
      <c r="A122" s="155" t="s">
        <v>40</v>
      </c>
      <c r="B122" s="155"/>
      <c r="D122" s="155" t="s">
        <v>40</v>
      </c>
      <c r="E122" s="155"/>
      <c r="F122" s="155"/>
    </row>
    <row r="123" spans="1:6" ht="33.75" customHeight="1" x14ac:dyDescent="0.3"/>
    <row r="124" spans="1:6" ht="25.5" customHeight="1" x14ac:dyDescent="0.3">
      <c r="A124" s="161" t="s">
        <v>37</v>
      </c>
      <c r="B124" s="161"/>
      <c r="D124" s="155" t="s">
        <v>37</v>
      </c>
      <c r="E124" s="155"/>
      <c r="F124" s="155"/>
    </row>
    <row r="125" spans="1:6" ht="24" customHeight="1" x14ac:dyDescent="0.3">
      <c r="A125" s="160" t="s">
        <v>60</v>
      </c>
      <c r="B125" s="160"/>
      <c r="D125" s="160" t="s">
        <v>62</v>
      </c>
      <c r="E125" s="160"/>
      <c r="F125" s="160"/>
    </row>
    <row r="126" spans="1:6" ht="24" customHeight="1" x14ac:dyDescent="0.3">
      <c r="A126" s="162" t="s">
        <v>61</v>
      </c>
      <c r="B126" s="162"/>
      <c r="D126" s="157" t="s">
        <v>63</v>
      </c>
      <c r="E126" s="157"/>
      <c r="F126" s="157"/>
    </row>
    <row r="127" spans="1:6" x14ac:dyDescent="0.3">
      <c r="A127" s="157"/>
      <c r="B127" s="157"/>
      <c r="D127" s="159" t="s">
        <v>64</v>
      </c>
      <c r="E127" s="159"/>
      <c r="F127" s="159"/>
    </row>
    <row r="128" spans="1:6" s="9" customFormat="1" ht="27" customHeight="1" x14ac:dyDescent="0.25">
      <c r="A128" s="158" t="s">
        <v>56</v>
      </c>
      <c r="B128" s="158"/>
      <c r="D128" s="158" t="s">
        <v>56</v>
      </c>
      <c r="E128" s="158"/>
      <c r="F128" s="158"/>
    </row>
    <row r="129" spans="1:6" ht="27.75" customHeight="1" x14ac:dyDescent="0.3">
      <c r="A129" s="160"/>
      <c r="B129" s="160"/>
      <c r="D129" s="160"/>
      <c r="E129" s="160"/>
      <c r="F129" s="160"/>
    </row>
    <row r="130" spans="1:6" s="9" customFormat="1" ht="15" x14ac:dyDescent="0.25">
      <c r="A130" s="156" t="s">
        <v>39</v>
      </c>
      <c r="B130" s="156"/>
      <c r="D130" s="156" t="s">
        <v>39</v>
      </c>
      <c r="E130" s="156"/>
      <c r="F130" s="156"/>
    </row>
    <row r="131" spans="1:6" ht="26.25" customHeight="1" x14ac:dyDescent="0.3">
      <c r="A131" s="157" t="str">
        <f>'Приложение 1'!A393</f>
        <v xml:space="preserve"> Ольга Мигдатовна Сухарева, директор</v>
      </c>
      <c r="B131" s="157"/>
      <c r="D131" s="157" t="str">
        <f>'Приложение 1'!E393</f>
        <v>Ольга Сергеевна Сурикова, 
и.о. руководителя</v>
      </c>
      <c r="E131" s="157"/>
      <c r="F131" s="157"/>
    </row>
    <row r="132" spans="1:6" s="9" customFormat="1" ht="30" customHeight="1" x14ac:dyDescent="0.25">
      <c r="A132" s="158" t="s">
        <v>59</v>
      </c>
      <c r="B132" s="158"/>
      <c r="D132" s="158" t="s">
        <v>59</v>
      </c>
      <c r="E132" s="158"/>
      <c r="F132" s="158"/>
    </row>
    <row r="133" spans="1:6" ht="33.75" customHeight="1" x14ac:dyDescent="0.3">
      <c r="A133" s="155" t="s">
        <v>40</v>
      </c>
      <c r="B133" s="155"/>
      <c r="D133" s="155" t="s">
        <v>40</v>
      </c>
      <c r="E133" s="155"/>
      <c r="F133" s="155"/>
    </row>
  </sheetData>
  <mergeCells count="142">
    <mergeCell ref="B27:D27"/>
    <mergeCell ref="B28:D28"/>
    <mergeCell ref="B58:D58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18:E18"/>
    <mergeCell ref="B29:D29"/>
    <mergeCell ref="B43:D43"/>
    <mergeCell ref="B44:D44"/>
    <mergeCell ref="B45:D45"/>
    <mergeCell ref="B36:D36"/>
    <mergeCell ref="B48:D48"/>
    <mergeCell ref="B30:D30"/>
    <mergeCell ref="B34:D34"/>
    <mergeCell ref="B64:D64"/>
    <mergeCell ref="B33:D33"/>
    <mergeCell ref="B37:D37"/>
    <mergeCell ref="B31:D31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50:D50"/>
    <mergeCell ref="B52:D52"/>
    <mergeCell ref="B54:D54"/>
    <mergeCell ref="E103:E104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106:D106"/>
    <mergeCell ref="D129:F129"/>
    <mergeCell ref="A124:B124"/>
    <mergeCell ref="B112:E112"/>
    <mergeCell ref="B59:D59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B84:D84"/>
    <mergeCell ref="B95:D95"/>
    <mergeCell ref="B96:D96"/>
    <mergeCell ref="B97:D97"/>
    <mergeCell ref="B100:D100"/>
    <mergeCell ref="B101:D101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D2:F2"/>
    <mergeCell ref="D3:F3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B91:D91"/>
    <mergeCell ref="B92:D92"/>
    <mergeCell ref="B93:D93"/>
    <mergeCell ref="B94:D94"/>
    <mergeCell ref="B103:D103"/>
    <mergeCell ref="B104:D104"/>
    <mergeCell ref="B89:D89"/>
    <mergeCell ref="B65:D65"/>
    <mergeCell ref="B67:D67"/>
    <mergeCell ref="B98:D98"/>
    <mergeCell ref="B99:D99"/>
    <mergeCell ref="B87:D87"/>
    <mergeCell ref="B88:D88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2024-05-24T04:40:01Z</dcterms:modified>
</cp:coreProperties>
</file>