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2" i="2" l="1"/>
  <c r="E30" i="2" l="1"/>
  <c r="E40" i="2" l="1"/>
  <c r="E39" i="2"/>
  <c r="F45" i="1" l="1"/>
  <c r="F46" i="1"/>
  <c r="F54" i="1"/>
  <c r="F57" i="1"/>
  <c r="H29" i="1"/>
  <c r="E264" i="1"/>
  <c r="E263" i="1"/>
  <c r="F38" i="1"/>
  <c r="E106" i="2" l="1"/>
  <c r="E46" i="2"/>
  <c r="E343" i="1"/>
  <c r="F270" i="1" l="1"/>
  <c r="I31" i="1"/>
  <c r="D3" i="2" l="1"/>
  <c r="D2" i="2"/>
  <c r="F264" i="1" l="1"/>
  <c r="E278" i="1"/>
  <c r="H313" i="1"/>
  <c r="E266" i="1" l="1"/>
  <c r="E265" i="1"/>
  <c r="F68" i="1"/>
  <c r="F69" i="1"/>
  <c r="F66" i="1"/>
  <c r="F137" i="1"/>
  <c r="F29" i="1" l="1"/>
  <c r="F30" i="1"/>
  <c r="J31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<sst xmlns="http://schemas.openxmlformats.org/spreadsheetml/2006/main" count="890" uniqueCount="371">
  <si>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</si>
  <si>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</si>
  <si>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</si>
  <si>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</si>
  <si>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</si>
  <si>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</si>
  <si>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</si>
  <si>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</si>
  <si>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</si>
  <si>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</si>
  <si>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</si>
  <si>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</si>
  <si>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</si>
  <si>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</si>
  <si>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</si>
  <si>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</si>
  <si>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</si>
  <si>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</si>
  <si>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</si>
  <si>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</si>
  <si>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</si>
  <si>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</si>
  <si>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</si>
  <si>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</si>
  <si>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</si>
  <si>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</si>
  <si>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</si>
  <si>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</si>
  <si>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</si>
  <si>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</si>
  <si>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</si>
  <si>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</si>
  <si>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</si>
  <si>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</si>
  <si>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</si>
  <si>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</si>
  <si>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</si>
  <si>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</si>
  <si>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</si>
  <si>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</si>
  <si>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</si>
  <si>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</si>
  <si>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</si>
  <si>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</si>
  <si>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</si>
  <si>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</si>
  <si>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</si>
  <si>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</si>
  <si>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</si>
  <si>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</si>
  <si>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</si>
  <si>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</si>
  <si>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</si>
  <si>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</si>
  <si>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</si>
  <si>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</si>
  <si>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</si>
  <si>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</si>
  <si>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</si>
  <si>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</si>
  <si>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</si>
  <si>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</si>
  <si>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</si>
  <si>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</si>
  <si>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</si>
  <si>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</si>
  <si>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</si>
  <si>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</si>
  <si>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</si>
  <si>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</si>
  <si>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</si>
  <si>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</si>
  <si>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</si>
  <si>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</si>
  <si>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</si>
  <si>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</si>
  <si>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</si>
  <si>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</si>
  <si>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</si>
  <si>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</si>
  <si>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</si>
  <si>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</si>
  <si>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</si>
  <si>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</si>
  <si>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</si>
  <si>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</si>
  <si>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</si>
  <si>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</si>
  <si>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</si>
  <si>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</si>
  <si>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</si>
  <si>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</si>
  <si>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</si>
  <si>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</si>
  <si>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</si>
  <si>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</si>
  <si>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</si>
  <si>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</si>
  <si>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</si>
  <si>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</si>
  <si>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</si>
  <si>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</si>
  <si>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</si>
  <si>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</si>
  <si>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</si>
  <si>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</si>
  <si>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</si>
  <si>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</si>
  <si>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</si>
  <si>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</si>
  <si>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</si>
  <si>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</si>
  <si>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</si>
  <si>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</si>
  <si>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</si>
  <si>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</si>
  <si>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</si>
  <si>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</si>
  <si>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</si>
  <si>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</si>
  <si>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</si>
  <si>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</si>
  <si>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</si>
  <si>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</si>
  <si>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</si>
  <si>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</si>
  <si>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</si>
  <si>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</si>
  <si>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</si>
  <si>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</si>
  <si>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</si>
  <si>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</si>
  <si>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</si>
  <si>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</si>
  <si>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</si>
  <si>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</si>
  <si>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</si>
  <si>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</si>
  <si>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</si>
  <si>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</si>
  <si>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</si>
  <si>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</si>
  <si>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</si>
  <si>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</si>
  <si>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</si>
  <si>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</si>
  <si>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</si>
  <si>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</si>
  <si>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</si>
  <si>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</si>
  <si>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</si>
  <si>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</si>
  <si>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</si>
  <si>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</si>
  <si>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</si>
  <si>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</si>
  <si>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</si>
  <si>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</si>
  <si>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</si>
  <si>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</si>
  <si>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</si>
  <si>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</si>
  <si>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</si>
  <si>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</si>
  <si>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</si>
  <si>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</si>
  <si>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</si>
  <si>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</si>
  <si>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</si>
  <si>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</si>
  <si>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</si>
  <si>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</si>
  <si>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</si>
  <si>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</si>
  <si>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</si>
  <si>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</si>
  <si>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</si>
  <si>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</si>
  <si>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</si>
  <si>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</si>
  <si>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</si>
  <si>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</si>
  <si>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</si>
  <si>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</si>
  <si>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</si>
  <si>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</si>
  <si>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</si>
  <si>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</si>
  <si>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</si>
  <si>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</si>
  <si>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</si>
  <si>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</si>
  <si>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</si>
  <si>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</si>
  <si>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</si>
  <si>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</si>
  <si>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</si>
  <si>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</si>
  <si>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</si>
  <si>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</si>
  <si>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</si>
  <si>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</si>
  <si>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</si>
  <si>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</si>
  <si>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</si>
  <si>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</si>
  <si>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</si>
  <si>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</si>
  <si>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</si>
  <si>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</si>
  <si>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</si>
  <si>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</si>
  <si>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</si>
  <si>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</si>
  <si>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</si>
  <si>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</si>
  <si>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</si>
  <si>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</si>
  <si>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</si>
  <si>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</si>
  <si>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</si>
  <si>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</si>
  <si>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</si>
  <si>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</si>
  <si>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</si>
  <si>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</si>
  <si>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</si>
  <si>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</si>
  <si>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</si>
  <si>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</si>
  <si>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</si>
  <si>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</si>
  <si>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</si>
  <si>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</si>
  <si>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</si>
  <si>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</si>
  <si>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</si>
  <si>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</si>
  <si>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</si>
  <si>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</si>
  <si>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</si>
  <si>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</si>
  <si>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</si>
  <si>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</si>
  <si>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</si>
  <si>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</si>
  <si>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</si>
  <si>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</si>
  <si>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</si>
  <si>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</si>
  <si>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</si>
  <si>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</si>
  <si>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</si>
  <si>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</si>
  <si>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</si>
  <si>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</si>
  <si>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</si>
  <si>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</si>
  <si>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</si>
  <si>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</si>
  <si>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</si>
  <si>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</si>
  <si>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</si>
  <si>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</si>
  <si>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</si>
  <si>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</si>
  <si>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</si>
  <si>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</si>
  <si>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</si>
  <si>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</si>
  <si>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</si>
  <si>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</si>
  <si>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</si>
  <si>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</si>
  <si>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</si>
  <si>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</si>
  <si>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</si>
  <si>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</si>
  <si>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</si>
  <si>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</si>
  <si>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</si>
  <si>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</si>
  <si>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</si>
  <si>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</si>
  <si>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</si>
  <si>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</si>
  <si>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</si>
  <si>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</si>
  <si>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</si>
  <si>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</si>
  <si>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</si>
  <si>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</si>
  <si>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</si>
  <si>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</si>
  <si>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</si>
  <si>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</si>
  <si>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</si>
  <si>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</si>
  <si>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</si>
  <si>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</si>
  <si>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</si>
  <si>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</si>
  <si>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</si>
  <si>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</si>
  <si>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</si>
  <si>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</si>
  <si>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</si>
  <si>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</si>
  <si>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</si>
  <si>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</si>
  <si>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</si>
  <si>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</si>
  <si>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</si>
  <si>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</si>
  <si>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</si>
  <si>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</si>
  <si>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</si>
  <si>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</si>
  <si>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</si>
  <si>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</si>
  <si>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</si>
  <si>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</si>
  <si>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</si>
  <si>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</si>
  <si>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</si>
  <si>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</si>
  <si>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</si>
  <si>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</si>
  <si>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</si>
  <si>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</si>
  <si>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</si>
  <si>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</si>
  <si>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</si>
  <si>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</si>
  <si>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</si>
  <si>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</si>
  <si>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</si>
  <si>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</si>
  <si>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</si>
  <si>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</si>
  <si>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</si>
  <si>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</si>
  <si>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</si>
  <si>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</si>
  <si>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</si>
  <si>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</si>
  <si>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</si>
  <si>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</si>
  <si>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</si>
  <si>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</si>
  <si>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</si>
  <si>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</si>
  <si>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</si>
  <si>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</si>
  <si>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</si>
  <si>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</si>
  <si>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</si>
  <si>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</si>
  <si>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</si>
  <si>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</si>
  <si>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</si>
  <si>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</si>
  <si>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</si>
  <si>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</si>
  <si>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</si>
  <si>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</si>
  <si>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</si>
  <si>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</si>
  <si>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</si>
  <si>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Ольга Сергеевна Сурикова, 
и.о. руководителя</t>
  </si>
  <si>
    <t>от "13" мая 2024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</si>
</sst>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3" fontId="12" fillId="0" borderId="1" xfId="0" applyNumberFormat="1" applyFont="1" applyBorder="1"/>
    <xf numFmtId="3" fontId="12" fillId="0" borderId="1" xfId="0" applyNumberFormat="1" applyFont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tabSelected="1" view="pageBreakPreview" topLeftCell="A37" zoomScale="90" zoomScaleNormal="100" zoomScaleSheetLayoutView="90" workbookViewId="0">
      <selection activeCell="E393" sqref="E393:G393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97" t="s">
        <v>48</v>
      </c>
      <c r="F1" s="97"/>
      <c r="G1" s="97"/>
    </row>
    <row r="2" spans="2:7" x14ac:dyDescent="0.3">
      <c r="E2" s="153" t="s">
        <v>368</v>
      </c>
      <c r="F2" s="153"/>
      <c r="G2" s="153"/>
    </row>
    <row r="3" spans="2:7" x14ac:dyDescent="0.3">
      <c r="E3" s="153" t="s">
        <v>370</v>
      </c>
      <c r="F3" s="153"/>
      <c r="G3" s="153"/>
    </row>
    <row r="4" spans="2:7" x14ac:dyDescent="0.3">
      <c r="E4" s="97" t="s">
        <v>97</v>
      </c>
      <c r="F4" s="97"/>
      <c r="G4" s="97"/>
    </row>
    <row r="5" spans="2:7" x14ac:dyDescent="0.3">
      <c r="E5" s="97" t="s">
        <v>0</v>
      </c>
      <c r="F5" s="97"/>
      <c r="G5" s="97"/>
    </row>
    <row r="6" spans="2:7" x14ac:dyDescent="0.3">
      <c r="E6" s="97" t="s">
        <v>1</v>
      </c>
      <c r="F6" s="97"/>
      <c r="G6" s="97"/>
    </row>
    <row r="7" spans="2:7" x14ac:dyDescent="0.3">
      <c r="E7" s="97" t="s">
        <v>302</v>
      </c>
      <c r="F7" s="97"/>
      <c r="G7" s="97"/>
    </row>
    <row r="10" spans="2:7" x14ac:dyDescent="0.3">
      <c r="B10" s="101" t="s">
        <v>2</v>
      </c>
      <c r="C10" s="101"/>
      <c r="D10" s="101"/>
      <c r="E10" s="101"/>
      <c r="F10" s="101"/>
    </row>
    <row r="11" spans="2:7" x14ac:dyDescent="0.3">
      <c r="B11" s="101" t="s">
        <v>304</v>
      </c>
      <c r="C11" s="101"/>
      <c r="D11" s="101"/>
      <c r="E11" s="101"/>
      <c r="F11" s="101"/>
    </row>
    <row r="12" spans="2:7" s="18" customFormat="1" ht="15" x14ac:dyDescent="0.25">
      <c r="B12" s="98" t="s">
        <v>103</v>
      </c>
      <c r="C12" s="98"/>
      <c r="D12" s="98"/>
      <c r="E12" s="98"/>
      <c r="F12" s="98"/>
    </row>
    <row r="13" spans="2:7" s="18" customFormat="1" ht="15" x14ac:dyDescent="0.25">
      <c r="B13" s="98" t="s">
        <v>104</v>
      </c>
      <c r="C13" s="98"/>
      <c r="D13" s="98"/>
      <c r="E13" s="98"/>
      <c r="F13" s="98"/>
    </row>
    <row r="14" spans="2:7" s="18" customFormat="1" ht="15" x14ac:dyDescent="0.25">
      <c r="B14" s="98" t="s">
        <v>105</v>
      </c>
      <c r="C14" s="98"/>
      <c r="D14" s="98"/>
      <c r="E14" s="98"/>
      <c r="F14" s="98"/>
    </row>
    <row r="15" spans="2:7" s="18" customFormat="1" ht="15" x14ac:dyDescent="0.25">
      <c r="B15" s="98" t="s">
        <v>106</v>
      </c>
      <c r="C15" s="98"/>
      <c r="D15" s="98"/>
      <c r="E15" s="98"/>
      <c r="F15" s="98"/>
    </row>
    <row r="16" spans="2:7" s="18" customFormat="1" ht="15" x14ac:dyDescent="0.25">
      <c r="B16" s="98" t="s">
        <v>107</v>
      </c>
      <c r="C16" s="98"/>
      <c r="D16" s="98"/>
      <c r="E16" s="98"/>
      <c r="F16" s="98"/>
    </row>
    <row r="17" spans="1:10" s="18" customFormat="1" ht="15" x14ac:dyDescent="0.25">
      <c r="B17" s="98"/>
      <c r="C17" s="98"/>
      <c r="D17" s="98"/>
      <c r="E17" s="98"/>
      <c r="F17" s="98"/>
    </row>
    <row r="18" spans="1:10" ht="42.75" customHeight="1" x14ac:dyDescent="0.3">
      <c r="A18" s="12"/>
      <c r="B18" s="100" t="s">
        <v>68</v>
      </c>
      <c r="C18" s="100"/>
      <c r="D18" s="100"/>
      <c r="E18" s="100"/>
      <c r="F18" s="100"/>
    </row>
    <row r="19" spans="1:10" s="18" customFormat="1" ht="15" x14ac:dyDescent="0.25">
      <c r="B19" s="98" t="s">
        <v>108</v>
      </c>
      <c r="C19" s="98"/>
      <c r="D19" s="98"/>
      <c r="E19" s="98"/>
      <c r="F19" s="98"/>
    </row>
    <row r="20" spans="1:10" s="18" customFormat="1" ht="15" x14ac:dyDescent="0.25">
      <c r="B20" s="98" t="s">
        <v>3</v>
      </c>
      <c r="C20" s="98"/>
      <c r="D20" s="98"/>
      <c r="E20" s="98"/>
      <c r="F20" s="98"/>
    </row>
    <row r="21" spans="1:10" s="18" customFormat="1" ht="15" x14ac:dyDescent="0.25">
      <c r="B21" s="98" t="s">
        <v>109</v>
      </c>
      <c r="C21" s="98"/>
      <c r="D21" s="98"/>
      <c r="E21" s="98"/>
      <c r="F21" s="98"/>
    </row>
    <row r="23" spans="1:10" x14ac:dyDescent="0.3">
      <c r="A23" s="15" t="s">
        <v>49</v>
      </c>
    </row>
    <row r="25" spans="1:10" ht="41.25" customHeight="1" x14ac:dyDescent="0.3">
      <c r="A25" s="99" t="s">
        <v>135</v>
      </c>
      <c r="B25" s="99"/>
      <c r="C25" s="99"/>
      <c r="D25" s="99"/>
      <c r="E25" s="99"/>
      <c r="F25" s="99"/>
    </row>
    <row r="27" spans="1:10" ht="56.25" x14ac:dyDescent="0.3">
      <c r="A27" s="41" t="s">
        <v>65</v>
      </c>
      <c r="B27" s="102" t="s">
        <v>4</v>
      </c>
      <c r="C27" s="102"/>
      <c r="D27" s="102"/>
      <c r="E27" s="42" t="s">
        <v>5</v>
      </c>
      <c r="F27" s="40" t="s">
        <v>6</v>
      </c>
    </row>
    <row r="28" spans="1:10" x14ac:dyDescent="0.3">
      <c r="A28" s="19" t="s">
        <v>7</v>
      </c>
      <c r="B28" s="103" t="s">
        <v>136</v>
      </c>
      <c r="C28" s="103"/>
      <c r="D28" s="103"/>
      <c r="E28" s="42" t="s">
        <v>137</v>
      </c>
      <c r="F28" s="11">
        <v>37587</v>
      </c>
    </row>
    <row r="29" spans="1:10" x14ac:dyDescent="0.3">
      <c r="A29" s="19" t="s">
        <v>8</v>
      </c>
      <c r="B29" s="74" t="s">
        <v>138</v>
      </c>
      <c r="C29" s="74"/>
      <c r="D29" s="74"/>
      <c r="E29" s="42" t="s">
        <v>305</v>
      </c>
      <c r="F29" s="11">
        <f>51637-5772+10930</f>
        <v>56795</v>
      </c>
      <c r="H29" s="20">
        <f>50791+75936+13422</f>
        <v>140149</v>
      </c>
      <c r="I29" s="20">
        <f>F29+F45</f>
        <v>140149</v>
      </c>
      <c r="J29" s="20">
        <f>I29-H29</f>
        <v>0</v>
      </c>
    </row>
    <row r="30" spans="1:10" x14ac:dyDescent="0.3">
      <c r="A30" s="21" t="s">
        <v>10</v>
      </c>
      <c r="B30" s="74" t="s">
        <v>73</v>
      </c>
      <c r="C30" s="74"/>
      <c r="D30" s="74"/>
      <c r="E30" s="40" t="s">
        <v>305</v>
      </c>
      <c r="F30" s="11">
        <f>51637-5772</f>
        <v>45865</v>
      </c>
      <c r="H30" s="20">
        <v>75936</v>
      </c>
      <c r="I30" s="20">
        <f>F30+F54</f>
        <v>75936</v>
      </c>
      <c r="J30" s="20">
        <f>I30-H30</f>
        <v>0</v>
      </c>
    </row>
    <row r="31" spans="1:10" x14ac:dyDescent="0.3">
      <c r="A31" s="22" t="s">
        <v>12</v>
      </c>
      <c r="B31" s="74" t="s">
        <v>13</v>
      </c>
      <c r="C31" s="74"/>
      <c r="D31" s="74"/>
      <c r="E31" s="40" t="s">
        <v>308</v>
      </c>
      <c r="F31" s="72">
        <v>76348</v>
      </c>
      <c r="H31" s="20">
        <v>93215</v>
      </c>
      <c r="I31" s="20">
        <f>F31+F57</f>
        <v>93215</v>
      </c>
      <c r="J31" s="20">
        <f>I31-H31</f>
        <v>0</v>
      </c>
    </row>
    <row r="34" spans="1:6" ht="45.75" customHeight="1" x14ac:dyDescent="0.3">
      <c r="A34" s="99" t="s">
        <v>134</v>
      </c>
      <c r="B34" s="99"/>
      <c r="C34" s="99"/>
      <c r="D34" s="99"/>
      <c r="E34" s="99"/>
      <c r="F34" s="99"/>
    </row>
    <row r="36" spans="1:6" ht="56.25" x14ac:dyDescent="0.3">
      <c r="A36" s="41" t="s">
        <v>65</v>
      </c>
      <c r="B36" s="81" t="s">
        <v>4</v>
      </c>
      <c r="C36" s="81"/>
      <c r="D36" s="81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4" t="s">
        <v>14</v>
      </c>
      <c r="C37" s="74"/>
      <c r="D37" s="74"/>
      <c r="E37" s="64" t="s">
        <v>307</v>
      </c>
      <c r="F37" s="11">
        <f>SUM(F38:F44)</f>
        <v>19214</v>
      </c>
    </row>
    <row r="38" spans="1:6" ht="37.5" x14ac:dyDescent="0.3">
      <c r="A38" s="22" t="s">
        <v>15</v>
      </c>
      <c r="B38" s="74" t="s">
        <v>16</v>
      </c>
      <c r="C38" s="74"/>
      <c r="D38" s="74"/>
      <c r="E38" s="64" t="s">
        <v>307</v>
      </c>
      <c r="F38" s="72">
        <f>5275-1980</f>
        <v>3295</v>
      </c>
    </row>
    <row r="39" spans="1:6" ht="37.5" x14ac:dyDescent="0.3">
      <c r="A39" s="22" t="s">
        <v>17</v>
      </c>
      <c r="B39" s="74" t="s">
        <v>18</v>
      </c>
      <c r="C39" s="74"/>
      <c r="D39" s="74"/>
      <c r="E39" s="64" t="s">
        <v>307</v>
      </c>
      <c r="F39" s="11">
        <v>2389</v>
      </c>
    </row>
    <row r="40" spans="1:6" ht="18.75" customHeight="1" x14ac:dyDescent="0.3">
      <c r="A40" s="22" t="s">
        <v>19</v>
      </c>
      <c r="B40" s="74" t="s">
        <v>20</v>
      </c>
      <c r="C40" s="74"/>
      <c r="D40" s="74"/>
      <c r="E40" s="64" t="s">
        <v>307</v>
      </c>
      <c r="F40" s="11">
        <v>4578</v>
      </c>
    </row>
    <row r="41" spans="1:6" ht="18.75" customHeight="1" x14ac:dyDescent="0.3">
      <c r="A41" s="22" t="s">
        <v>21</v>
      </c>
      <c r="B41" s="74" t="s">
        <v>22</v>
      </c>
      <c r="C41" s="74"/>
      <c r="D41" s="74"/>
      <c r="E41" s="64" t="s">
        <v>307</v>
      </c>
      <c r="F41" s="11">
        <v>3828</v>
      </c>
    </row>
    <row r="42" spans="1:6" ht="18.75" customHeight="1" x14ac:dyDescent="0.3">
      <c r="A42" s="22" t="s">
        <v>23</v>
      </c>
      <c r="B42" s="74" t="s">
        <v>24</v>
      </c>
      <c r="C42" s="74"/>
      <c r="D42" s="74"/>
      <c r="E42" s="64" t="s">
        <v>307</v>
      </c>
      <c r="F42" s="11">
        <v>1996</v>
      </c>
    </row>
    <row r="43" spans="1:6" ht="18.75" customHeight="1" x14ac:dyDescent="0.3">
      <c r="A43" s="22" t="s">
        <v>25</v>
      </c>
      <c r="B43" s="74" t="s">
        <v>26</v>
      </c>
      <c r="C43" s="74"/>
      <c r="D43" s="74"/>
      <c r="E43" s="64" t="s">
        <v>307</v>
      </c>
      <c r="F43" s="11">
        <v>0</v>
      </c>
    </row>
    <row r="44" spans="1:6" ht="18.75" customHeight="1" x14ac:dyDescent="0.3">
      <c r="A44" s="22" t="s">
        <v>240</v>
      </c>
      <c r="B44" s="74" t="s">
        <v>241</v>
      </c>
      <c r="C44" s="74"/>
      <c r="D44" s="74"/>
      <c r="E44" s="64" t="s">
        <v>307</v>
      </c>
      <c r="F44" s="11">
        <v>3128</v>
      </c>
    </row>
    <row r="45" spans="1:6" x14ac:dyDescent="0.3">
      <c r="A45" s="22" t="s">
        <v>8</v>
      </c>
      <c r="B45" s="74" t="s">
        <v>27</v>
      </c>
      <c r="C45" s="74"/>
      <c r="D45" s="74"/>
      <c r="E45" s="56" t="s">
        <v>305</v>
      </c>
      <c r="F45" s="11">
        <f>50791+F54+2492</f>
        <v>83354</v>
      </c>
    </row>
    <row r="46" spans="1:6" ht="40.5" customHeight="1" x14ac:dyDescent="0.3">
      <c r="A46" s="22" t="s">
        <v>10</v>
      </c>
      <c r="B46" s="74" t="s">
        <v>272</v>
      </c>
      <c r="C46" s="74"/>
      <c r="D46" s="74"/>
      <c r="E46" s="57" t="s">
        <v>306</v>
      </c>
      <c r="F46" s="11">
        <f>F47+F50+F51+F52+F53</f>
        <v>26420</v>
      </c>
    </row>
    <row r="47" spans="1:6" ht="36.75" customHeight="1" x14ac:dyDescent="0.3">
      <c r="A47" s="22" t="s">
        <v>273</v>
      </c>
      <c r="B47" s="140" t="s">
        <v>278</v>
      </c>
      <c r="C47" s="141"/>
      <c r="D47" s="142"/>
      <c r="E47" s="42" t="s">
        <v>306</v>
      </c>
      <c r="F47" s="11">
        <v>14971</v>
      </c>
    </row>
    <row r="48" spans="1:6" ht="37.5" x14ac:dyDescent="0.3">
      <c r="A48" s="22" t="s">
        <v>280</v>
      </c>
      <c r="B48" s="147" t="s">
        <v>279</v>
      </c>
      <c r="C48" s="148"/>
      <c r="D48" s="149"/>
      <c r="E48" s="57" t="s">
        <v>306</v>
      </c>
      <c r="F48" s="11">
        <v>1976</v>
      </c>
    </row>
    <row r="49" spans="1:6" ht="37.5" x14ac:dyDescent="0.3">
      <c r="A49" s="22" t="s">
        <v>280</v>
      </c>
      <c r="B49" s="147" t="s">
        <v>311</v>
      </c>
      <c r="C49" s="148"/>
      <c r="D49" s="149"/>
      <c r="E49" s="62" t="s">
        <v>306</v>
      </c>
      <c r="F49" s="11">
        <v>2065</v>
      </c>
    </row>
    <row r="50" spans="1:6" ht="42" customHeight="1" x14ac:dyDescent="0.3">
      <c r="A50" s="22" t="s">
        <v>274</v>
      </c>
      <c r="B50" s="143" t="s">
        <v>142</v>
      </c>
      <c r="C50" s="144"/>
      <c r="D50" s="145"/>
      <c r="E50" s="57" t="s">
        <v>306</v>
      </c>
      <c r="F50" s="11">
        <v>4559</v>
      </c>
    </row>
    <row r="51" spans="1:6" ht="61.5" customHeight="1" x14ac:dyDescent="0.3">
      <c r="A51" s="22" t="s">
        <v>275</v>
      </c>
      <c r="B51" s="146" t="s">
        <v>139</v>
      </c>
      <c r="C51" s="146"/>
      <c r="D51" s="146"/>
      <c r="E51" s="57" t="s">
        <v>306</v>
      </c>
      <c r="F51" s="11">
        <v>144</v>
      </c>
    </row>
    <row r="52" spans="1:6" ht="60.75" customHeight="1" x14ac:dyDescent="0.3">
      <c r="A52" s="22" t="s">
        <v>276</v>
      </c>
      <c r="B52" s="74" t="s">
        <v>140</v>
      </c>
      <c r="C52" s="74"/>
      <c r="D52" s="74"/>
      <c r="E52" s="57" t="s">
        <v>306</v>
      </c>
      <c r="F52" s="11">
        <v>165</v>
      </c>
    </row>
    <row r="53" spans="1:6" ht="36" customHeight="1" x14ac:dyDescent="0.3">
      <c r="A53" s="22" t="s">
        <v>277</v>
      </c>
      <c r="B53" s="74" t="s">
        <v>141</v>
      </c>
      <c r="C53" s="74"/>
      <c r="D53" s="74"/>
      <c r="E53" s="57" t="s">
        <v>306</v>
      </c>
      <c r="F53" s="11">
        <v>6581</v>
      </c>
    </row>
    <row r="54" spans="1:6" ht="22.5" customHeight="1" x14ac:dyDescent="0.3">
      <c r="A54" s="22" t="s">
        <v>11</v>
      </c>
      <c r="B54" s="74" t="s">
        <v>73</v>
      </c>
      <c r="C54" s="74"/>
      <c r="D54" s="74"/>
      <c r="E54" s="57" t="s">
        <v>305</v>
      </c>
      <c r="F54" s="72">
        <f>5578+4640+5355+8726+5772</f>
        <v>30071</v>
      </c>
    </row>
    <row r="55" spans="1:6" ht="34.5" customHeight="1" x14ac:dyDescent="0.3">
      <c r="A55" s="61" t="s">
        <v>312</v>
      </c>
      <c r="B55" s="150" t="s">
        <v>313</v>
      </c>
      <c r="C55" s="151"/>
      <c r="D55" s="152"/>
      <c r="E55" s="62" t="s">
        <v>314</v>
      </c>
      <c r="F55" s="63">
        <v>20</v>
      </c>
    </row>
    <row r="56" spans="1:6" ht="22.5" customHeight="1" x14ac:dyDescent="0.3">
      <c r="A56" s="61" t="s">
        <v>312</v>
      </c>
      <c r="B56" s="140" t="s">
        <v>315</v>
      </c>
      <c r="C56" s="141"/>
      <c r="D56" s="142"/>
      <c r="E56" s="62" t="s">
        <v>305</v>
      </c>
      <c r="F56" s="63">
        <v>8346</v>
      </c>
    </row>
    <row r="57" spans="1:6" ht="21" customHeight="1" x14ac:dyDescent="0.3">
      <c r="A57" s="22" t="s">
        <v>12</v>
      </c>
      <c r="B57" s="74" t="s">
        <v>13</v>
      </c>
      <c r="C57" s="74"/>
      <c r="D57" s="74"/>
      <c r="E57" s="58" t="s">
        <v>308</v>
      </c>
      <c r="F57" s="72">
        <f>958+3740+4616+7553</f>
        <v>16867</v>
      </c>
    </row>
    <row r="58" spans="1:6" ht="39" customHeight="1" x14ac:dyDescent="0.3">
      <c r="A58" s="22" t="s">
        <v>195</v>
      </c>
      <c r="B58" s="74" t="s">
        <v>290</v>
      </c>
      <c r="C58" s="74"/>
      <c r="D58" s="74"/>
      <c r="E58" s="57" t="s">
        <v>306</v>
      </c>
      <c r="F58" s="72">
        <v>16008</v>
      </c>
    </row>
    <row r="60" spans="1:6" ht="49.5" customHeight="1" x14ac:dyDescent="0.3">
      <c r="A60" s="99" t="s">
        <v>291</v>
      </c>
      <c r="B60" s="99"/>
      <c r="C60" s="99"/>
      <c r="D60" s="99"/>
      <c r="E60" s="99"/>
      <c r="F60" s="99"/>
    </row>
    <row r="61" spans="1:6" ht="13.5" customHeight="1" x14ac:dyDescent="0.3"/>
    <row r="62" spans="1:6" x14ac:dyDescent="0.3">
      <c r="B62" s="15" t="s">
        <v>310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81" t="s">
        <v>4</v>
      </c>
      <c r="C65" s="81"/>
      <c r="D65" s="81"/>
      <c r="E65" s="40" t="s">
        <v>5</v>
      </c>
      <c r="F65" s="40" t="s">
        <v>6</v>
      </c>
    </row>
    <row r="66" spans="1:9" x14ac:dyDescent="0.3">
      <c r="A66" s="22" t="s">
        <v>7</v>
      </c>
      <c r="B66" s="74" t="s">
        <v>136</v>
      </c>
      <c r="C66" s="74"/>
      <c r="D66" s="74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4" t="s">
        <v>138</v>
      </c>
      <c r="C67" s="74"/>
      <c r="D67" s="74"/>
      <c r="E67" s="40" t="s">
        <v>309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4" t="s">
        <v>73</v>
      </c>
      <c r="C68" s="74"/>
      <c r="D68" s="74"/>
      <c r="E68" s="40" t="s">
        <v>309</v>
      </c>
      <c r="F68" s="25">
        <f t="shared" si="0"/>
        <v>4862</v>
      </c>
      <c r="I68" s="20"/>
    </row>
    <row r="69" spans="1:9" x14ac:dyDescent="0.3">
      <c r="A69" s="22" t="s">
        <v>12</v>
      </c>
      <c r="B69" s="74" t="s">
        <v>13</v>
      </c>
      <c r="C69" s="74"/>
      <c r="D69" s="74"/>
      <c r="E69" s="40" t="s">
        <v>308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5" t="s">
        <v>168</v>
      </c>
      <c r="C72" s="75"/>
      <c r="D72" s="75"/>
      <c r="E72" s="75"/>
      <c r="F72" s="26"/>
    </row>
    <row r="73" spans="1:9" x14ac:dyDescent="0.3">
      <c r="A73" s="26"/>
      <c r="B73" s="93" t="s">
        <v>321</v>
      </c>
      <c r="C73" s="93"/>
      <c r="D73" s="93"/>
      <c r="E73" s="93"/>
      <c r="F73" s="26"/>
    </row>
    <row r="74" spans="1:9" x14ac:dyDescent="0.3">
      <c r="A74" s="26"/>
      <c r="B74" s="76"/>
      <c r="C74" s="76"/>
      <c r="D74" s="76"/>
      <c r="E74" s="76"/>
      <c r="F74" s="26"/>
    </row>
    <row r="75" spans="1:9" ht="56.25" x14ac:dyDescent="0.3">
      <c r="A75" s="41" t="s">
        <v>65</v>
      </c>
      <c r="B75" s="81" t="s">
        <v>4</v>
      </c>
      <c r="C75" s="81"/>
      <c r="D75" s="81"/>
      <c r="E75" s="40" t="s">
        <v>5</v>
      </c>
      <c r="F75" s="40" t="s">
        <v>6</v>
      </c>
    </row>
    <row r="76" spans="1:9" x14ac:dyDescent="0.3">
      <c r="A76" s="40" t="s">
        <v>7</v>
      </c>
      <c r="B76" s="90" t="s">
        <v>136</v>
      </c>
      <c r="C76" s="91"/>
      <c r="D76" s="92"/>
      <c r="E76" s="40" t="s">
        <v>137</v>
      </c>
      <c r="F76" s="27">
        <v>233</v>
      </c>
    </row>
    <row r="77" spans="1:9" x14ac:dyDescent="0.3">
      <c r="A77" s="40" t="s">
        <v>8</v>
      </c>
      <c r="B77" s="90" t="s">
        <v>138</v>
      </c>
      <c r="C77" s="91"/>
      <c r="D77" s="92"/>
      <c r="E77" s="56" t="s">
        <v>309</v>
      </c>
      <c r="F77" s="27">
        <f>300+76</f>
        <v>376</v>
      </c>
    </row>
    <row r="78" spans="1:9" x14ac:dyDescent="0.3">
      <c r="A78" s="40" t="s">
        <v>10</v>
      </c>
      <c r="B78" s="90" t="s">
        <v>73</v>
      </c>
      <c r="C78" s="91"/>
      <c r="D78" s="92"/>
      <c r="E78" s="56" t="s">
        <v>309</v>
      </c>
      <c r="F78" s="27">
        <v>300</v>
      </c>
    </row>
    <row r="79" spans="1:9" x14ac:dyDescent="0.3">
      <c r="A79" s="40" t="s">
        <v>12</v>
      </c>
      <c r="B79" s="74" t="s">
        <v>13</v>
      </c>
      <c r="C79" s="74"/>
      <c r="D79" s="74"/>
      <c r="E79" s="56" t="s">
        <v>308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5" t="s">
        <v>169</v>
      </c>
      <c r="C82" s="75"/>
      <c r="D82" s="75"/>
      <c r="E82" s="75"/>
      <c r="F82" s="26"/>
    </row>
    <row r="83" spans="1:6" x14ac:dyDescent="0.3">
      <c r="A83" s="26"/>
      <c r="B83" s="93" t="s">
        <v>321</v>
      </c>
      <c r="C83" s="93"/>
      <c r="D83" s="93"/>
      <c r="E83" s="93"/>
      <c r="F83" s="26"/>
    </row>
    <row r="84" spans="1:6" x14ac:dyDescent="0.3">
      <c r="A84" s="26"/>
      <c r="B84" s="76"/>
      <c r="C84" s="76"/>
      <c r="D84" s="76"/>
      <c r="E84" s="76"/>
      <c r="F84" s="26"/>
    </row>
    <row r="85" spans="1:6" ht="56.25" x14ac:dyDescent="0.3">
      <c r="A85" s="41" t="s">
        <v>65</v>
      </c>
      <c r="B85" s="81" t="s">
        <v>4</v>
      </c>
      <c r="C85" s="81"/>
      <c r="D85" s="81"/>
      <c r="E85" s="40" t="s">
        <v>5</v>
      </c>
      <c r="F85" s="40" t="s">
        <v>6</v>
      </c>
    </row>
    <row r="86" spans="1:6" x14ac:dyDescent="0.3">
      <c r="A86" s="40" t="s">
        <v>7</v>
      </c>
      <c r="B86" s="90" t="s">
        <v>136</v>
      </c>
      <c r="C86" s="91"/>
      <c r="D86" s="92"/>
      <c r="E86" s="40" t="s">
        <v>137</v>
      </c>
      <c r="F86" s="27">
        <v>274</v>
      </c>
    </row>
    <row r="87" spans="1:6" x14ac:dyDescent="0.3">
      <c r="A87" s="40" t="s">
        <v>8</v>
      </c>
      <c r="B87" s="90" t="s">
        <v>138</v>
      </c>
      <c r="C87" s="91"/>
      <c r="D87" s="92"/>
      <c r="E87" s="56" t="s">
        <v>309</v>
      </c>
      <c r="F87" s="27">
        <f>203+35</f>
        <v>238</v>
      </c>
    </row>
    <row r="88" spans="1:6" x14ac:dyDescent="0.3">
      <c r="A88" s="40" t="s">
        <v>11</v>
      </c>
      <c r="B88" s="90" t="s">
        <v>73</v>
      </c>
      <c r="C88" s="91"/>
      <c r="D88" s="92"/>
      <c r="E88" s="56" t="s">
        <v>309</v>
      </c>
      <c r="F88" s="27">
        <v>203</v>
      </c>
    </row>
    <row r="89" spans="1:6" x14ac:dyDescent="0.3">
      <c r="A89" s="40" t="s">
        <v>12</v>
      </c>
      <c r="B89" s="74" t="s">
        <v>13</v>
      </c>
      <c r="C89" s="74"/>
      <c r="D89" s="74"/>
      <c r="E89" s="56" t="s">
        <v>308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5" t="s">
        <v>170</v>
      </c>
      <c r="C92" s="75"/>
      <c r="D92" s="75"/>
      <c r="E92" s="75"/>
      <c r="F92" s="26"/>
    </row>
    <row r="93" spans="1:6" x14ac:dyDescent="0.3">
      <c r="A93" s="26"/>
      <c r="B93" s="93" t="s">
        <v>321</v>
      </c>
      <c r="C93" s="93"/>
      <c r="D93" s="93"/>
      <c r="E93" s="93"/>
      <c r="F93" s="26"/>
    </row>
    <row r="94" spans="1:6" x14ac:dyDescent="0.3">
      <c r="A94" s="26"/>
      <c r="B94" s="76"/>
      <c r="C94" s="76"/>
      <c r="D94" s="76"/>
      <c r="E94" s="76"/>
      <c r="F94" s="26"/>
    </row>
    <row r="95" spans="1:6" ht="56.25" x14ac:dyDescent="0.3">
      <c r="A95" s="41" t="s">
        <v>65</v>
      </c>
      <c r="B95" s="81" t="s">
        <v>4</v>
      </c>
      <c r="C95" s="81"/>
      <c r="D95" s="81"/>
      <c r="E95" s="40" t="s">
        <v>5</v>
      </c>
      <c r="F95" s="40" t="s">
        <v>6</v>
      </c>
    </row>
    <row r="96" spans="1:6" x14ac:dyDescent="0.3">
      <c r="A96" s="40" t="s">
        <v>7</v>
      </c>
      <c r="B96" s="90" t="s">
        <v>136</v>
      </c>
      <c r="C96" s="91"/>
      <c r="D96" s="92"/>
      <c r="E96" s="40" t="s">
        <v>137</v>
      </c>
      <c r="F96" s="27">
        <v>315</v>
      </c>
    </row>
    <row r="97" spans="1:6" x14ac:dyDescent="0.3">
      <c r="A97" s="40" t="s">
        <v>8</v>
      </c>
      <c r="B97" s="90" t="s">
        <v>138</v>
      </c>
      <c r="C97" s="91"/>
      <c r="D97" s="92"/>
      <c r="E97" s="56" t="s">
        <v>309</v>
      </c>
      <c r="F97" s="27">
        <f>158+89</f>
        <v>247</v>
      </c>
    </row>
    <row r="98" spans="1:6" x14ac:dyDescent="0.3">
      <c r="A98" s="40" t="s">
        <v>11</v>
      </c>
      <c r="B98" s="90" t="s">
        <v>73</v>
      </c>
      <c r="C98" s="91"/>
      <c r="D98" s="92"/>
      <c r="E98" s="56" t="s">
        <v>309</v>
      </c>
      <c r="F98" s="27">
        <v>158</v>
      </c>
    </row>
    <row r="99" spans="1:6" x14ac:dyDescent="0.3">
      <c r="A99" s="40" t="s">
        <v>12</v>
      </c>
      <c r="B99" s="74" t="s">
        <v>13</v>
      </c>
      <c r="C99" s="74"/>
      <c r="D99" s="74"/>
      <c r="E99" s="56" t="s">
        <v>308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5" t="s">
        <v>171</v>
      </c>
      <c r="C102" s="75"/>
      <c r="D102" s="75"/>
      <c r="E102" s="75"/>
      <c r="F102" s="26"/>
    </row>
    <row r="103" spans="1:6" x14ac:dyDescent="0.3">
      <c r="A103" s="26"/>
      <c r="B103" s="93" t="s">
        <v>321</v>
      </c>
      <c r="C103" s="93"/>
      <c r="D103" s="93"/>
      <c r="E103" s="93"/>
      <c r="F103" s="26"/>
    </row>
    <row r="104" spans="1:6" x14ac:dyDescent="0.3">
      <c r="A104" s="26"/>
      <c r="B104" s="76"/>
      <c r="C104" s="76"/>
      <c r="D104" s="76"/>
      <c r="E104" s="76"/>
      <c r="F104" s="26"/>
    </row>
    <row r="105" spans="1:6" ht="56.25" x14ac:dyDescent="0.3">
      <c r="A105" s="41" t="s">
        <v>65</v>
      </c>
      <c r="B105" s="81" t="s">
        <v>4</v>
      </c>
      <c r="C105" s="81"/>
      <c r="D105" s="81"/>
      <c r="E105" s="40" t="s">
        <v>5</v>
      </c>
      <c r="F105" s="40" t="s">
        <v>6</v>
      </c>
    </row>
    <row r="106" spans="1:6" x14ac:dyDescent="0.3">
      <c r="A106" s="40" t="s">
        <v>7</v>
      </c>
      <c r="B106" s="90" t="s">
        <v>136</v>
      </c>
      <c r="C106" s="91"/>
      <c r="D106" s="92"/>
      <c r="E106" s="40" t="s">
        <v>137</v>
      </c>
      <c r="F106" s="27">
        <v>521</v>
      </c>
    </row>
    <row r="107" spans="1:6" x14ac:dyDescent="0.3">
      <c r="A107" s="40" t="s">
        <v>8</v>
      </c>
      <c r="B107" s="90" t="s">
        <v>138</v>
      </c>
      <c r="C107" s="91"/>
      <c r="D107" s="92"/>
      <c r="E107" s="56" t="s">
        <v>309</v>
      </c>
      <c r="F107" s="27">
        <f>477+12</f>
        <v>489</v>
      </c>
    </row>
    <row r="108" spans="1:6" x14ac:dyDescent="0.3">
      <c r="A108" s="40" t="s">
        <v>11</v>
      </c>
      <c r="B108" s="90" t="s">
        <v>73</v>
      </c>
      <c r="C108" s="91"/>
      <c r="D108" s="92"/>
      <c r="E108" s="56" t="s">
        <v>309</v>
      </c>
      <c r="F108" s="27">
        <v>477</v>
      </c>
    </row>
    <row r="109" spans="1:6" x14ac:dyDescent="0.3">
      <c r="A109" s="40" t="s">
        <v>12</v>
      </c>
      <c r="B109" s="74" t="s">
        <v>13</v>
      </c>
      <c r="C109" s="74"/>
      <c r="D109" s="74"/>
      <c r="E109" s="56" t="s">
        <v>308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5" t="s">
        <v>335</v>
      </c>
      <c r="C112" s="75"/>
      <c r="D112" s="75"/>
      <c r="E112" s="75"/>
      <c r="F112" s="26"/>
    </row>
    <row r="113" spans="1:6" x14ac:dyDescent="0.3">
      <c r="A113" s="26"/>
      <c r="B113" s="93" t="s">
        <v>321</v>
      </c>
      <c r="C113" s="93"/>
      <c r="D113" s="93"/>
      <c r="E113" s="93"/>
      <c r="F113" s="26"/>
    </row>
    <row r="114" spans="1:6" x14ac:dyDescent="0.3">
      <c r="A114" s="26"/>
      <c r="B114" s="76"/>
      <c r="C114" s="76"/>
      <c r="D114" s="76"/>
      <c r="E114" s="76"/>
      <c r="F114" s="26"/>
    </row>
    <row r="115" spans="1:6" ht="56.25" x14ac:dyDescent="0.3">
      <c r="A115" s="60" t="s">
        <v>65</v>
      </c>
      <c r="B115" s="81" t="s">
        <v>4</v>
      </c>
      <c r="C115" s="81"/>
      <c r="D115" s="81"/>
      <c r="E115" s="59" t="s">
        <v>5</v>
      </c>
      <c r="F115" s="59" t="s">
        <v>6</v>
      </c>
    </row>
    <row r="116" spans="1:6" x14ac:dyDescent="0.3">
      <c r="A116" s="59" t="s">
        <v>7</v>
      </c>
      <c r="B116" s="90" t="s">
        <v>136</v>
      </c>
      <c r="C116" s="91"/>
      <c r="D116" s="92"/>
      <c r="E116" s="59" t="s">
        <v>137</v>
      </c>
      <c r="F116" s="11">
        <v>438</v>
      </c>
    </row>
    <row r="117" spans="1:6" x14ac:dyDescent="0.3">
      <c r="A117" s="59" t="s">
        <v>8</v>
      </c>
      <c r="B117" s="90" t="s">
        <v>138</v>
      </c>
      <c r="C117" s="91"/>
      <c r="D117" s="92"/>
      <c r="E117" s="59" t="s">
        <v>309</v>
      </c>
      <c r="F117" s="27">
        <v>246</v>
      </c>
    </row>
    <row r="118" spans="1:6" x14ac:dyDescent="0.3">
      <c r="A118" s="59" t="s">
        <v>10</v>
      </c>
      <c r="B118" s="90" t="s">
        <v>73</v>
      </c>
      <c r="C118" s="91"/>
      <c r="D118" s="92"/>
      <c r="E118" s="59" t="s">
        <v>309</v>
      </c>
      <c r="F118" s="27">
        <v>195</v>
      </c>
    </row>
    <row r="119" spans="1:6" x14ac:dyDescent="0.3">
      <c r="A119" s="59" t="s">
        <v>12</v>
      </c>
      <c r="B119" s="74" t="s">
        <v>13</v>
      </c>
      <c r="C119" s="74"/>
      <c r="D119" s="74"/>
      <c r="E119" s="59" t="s">
        <v>308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5" t="s">
        <v>316</v>
      </c>
      <c r="C122" s="75"/>
      <c r="D122" s="75"/>
      <c r="E122" s="75"/>
      <c r="F122" s="26"/>
    </row>
    <row r="123" spans="1:6" x14ac:dyDescent="0.3">
      <c r="A123" s="26"/>
      <c r="B123" s="93" t="s">
        <v>321</v>
      </c>
      <c r="C123" s="93"/>
      <c r="D123" s="93"/>
      <c r="E123" s="93"/>
      <c r="F123" s="26"/>
    </row>
    <row r="124" spans="1:6" x14ac:dyDescent="0.3">
      <c r="A124" s="26"/>
      <c r="B124" s="76"/>
      <c r="C124" s="76"/>
      <c r="D124" s="76"/>
      <c r="E124" s="76"/>
      <c r="F124" s="26"/>
    </row>
    <row r="125" spans="1:6" ht="56.25" x14ac:dyDescent="0.3">
      <c r="A125" s="60" t="s">
        <v>65</v>
      </c>
      <c r="B125" s="81" t="s">
        <v>4</v>
      </c>
      <c r="C125" s="81"/>
      <c r="D125" s="81"/>
      <c r="E125" s="59" t="s">
        <v>5</v>
      </c>
      <c r="F125" s="59" t="s">
        <v>6</v>
      </c>
    </row>
    <row r="126" spans="1:6" x14ac:dyDescent="0.3">
      <c r="A126" s="59" t="s">
        <v>7</v>
      </c>
      <c r="B126" s="90" t="s">
        <v>136</v>
      </c>
      <c r="C126" s="91"/>
      <c r="D126" s="92"/>
      <c r="E126" s="59" t="s">
        <v>137</v>
      </c>
      <c r="F126" s="11">
        <v>69</v>
      </c>
    </row>
    <row r="127" spans="1:6" x14ac:dyDescent="0.3">
      <c r="A127" s="59" t="s">
        <v>8</v>
      </c>
      <c r="B127" s="90" t="s">
        <v>138</v>
      </c>
      <c r="C127" s="91"/>
      <c r="D127" s="92"/>
      <c r="E127" s="59" t="s">
        <v>309</v>
      </c>
      <c r="F127" s="27">
        <v>175</v>
      </c>
    </row>
    <row r="128" spans="1:6" x14ac:dyDescent="0.3">
      <c r="A128" s="59" t="s">
        <v>10</v>
      </c>
      <c r="B128" s="90" t="s">
        <v>73</v>
      </c>
      <c r="C128" s="91"/>
      <c r="D128" s="92"/>
      <c r="E128" s="59" t="s">
        <v>309</v>
      </c>
      <c r="F128" s="27">
        <v>150</v>
      </c>
    </row>
    <row r="129" spans="1:6" x14ac:dyDescent="0.3">
      <c r="A129" s="59" t="s">
        <v>12</v>
      </c>
      <c r="B129" s="74" t="s">
        <v>13</v>
      </c>
      <c r="C129" s="74"/>
      <c r="D129" s="74"/>
      <c r="E129" s="59" t="s">
        <v>308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5" t="s">
        <v>172</v>
      </c>
      <c r="C132" s="75"/>
      <c r="D132" s="75"/>
      <c r="E132" s="75"/>
      <c r="F132" s="26"/>
    </row>
    <row r="133" spans="1:6" x14ac:dyDescent="0.3">
      <c r="A133" s="26"/>
      <c r="B133" s="93" t="s">
        <v>321</v>
      </c>
      <c r="C133" s="93"/>
      <c r="D133" s="93"/>
      <c r="E133" s="93"/>
      <c r="F133" s="26"/>
    </row>
    <row r="135" spans="1:6" ht="56.25" x14ac:dyDescent="0.3">
      <c r="A135" s="60" t="s">
        <v>65</v>
      </c>
      <c r="B135" s="94" t="s">
        <v>4</v>
      </c>
      <c r="C135" s="95"/>
      <c r="D135" s="96"/>
      <c r="E135" s="59" t="s">
        <v>5</v>
      </c>
      <c r="F135" s="59" t="s">
        <v>6</v>
      </c>
    </row>
    <row r="136" spans="1:6" x14ac:dyDescent="0.3">
      <c r="A136" s="59" t="s">
        <v>7</v>
      </c>
      <c r="B136" s="87" t="s">
        <v>136</v>
      </c>
      <c r="C136" s="88"/>
      <c r="D136" s="89"/>
      <c r="E136" s="59" t="s">
        <v>137</v>
      </c>
      <c r="F136" s="11">
        <v>116</v>
      </c>
    </row>
    <row r="137" spans="1:6" x14ac:dyDescent="0.3">
      <c r="A137" s="59" t="s">
        <v>8</v>
      </c>
      <c r="B137" s="87" t="s">
        <v>138</v>
      </c>
      <c r="C137" s="88"/>
      <c r="D137" s="89"/>
      <c r="E137" s="59" t="s">
        <v>309</v>
      </c>
      <c r="F137" s="27">
        <f>114+16</f>
        <v>130</v>
      </c>
    </row>
    <row r="138" spans="1:6" x14ac:dyDescent="0.3">
      <c r="A138" s="59" t="s">
        <v>10</v>
      </c>
      <c r="B138" s="87" t="s">
        <v>73</v>
      </c>
      <c r="C138" s="88"/>
      <c r="D138" s="89"/>
      <c r="E138" s="59" t="s">
        <v>309</v>
      </c>
      <c r="F138" s="27">
        <v>114</v>
      </c>
    </row>
    <row r="139" spans="1:6" x14ac:dyDescent="0.3">
      <c r="A139" s="59" t="s">
        <v>12</v>
      </c>
      <c r="B139" s="87" t="s">
        <v>13</v>
      </c>
      <c r="C139" s="88"/>
      <c r="D139" s="89"/>
      <c r="E139" s="59" t="s">
        <v>308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5" t="s">
        <v>173</v>
      </c>
      <c r="C142" s="75"/>
      <c r="D142" s="75"/>
      <c r="E142" s="75"/>
      <c r="F142" s="26"/>
    </row>
    <row r="143" spans="1:6" x14ac:dyDescent="0.3">
      <c r="A143" s="26"/>
      <c r="B143" s="93" t="s">
        <v>321</v>
      </c>
      <c r="C143" s="93"/>
      <c r="D143" s="93"/>
      <c r="E143" s="93"/>
      <c r="F143" s="26"/>
    </row>
    <row r="144" spans="1:6" x14ac:dyDescent="0.3">
      <c r="A144" s="26"/>
      <c r="B144" s="76"/>
      <c r="C144" s="76"/>
      <c r="D144" s="76"/>
      <c r="E144" s="76"/>
      <c r="F144" s="26"/>
    </row>
    <row r="145" spans="1:6" ht="56.25" x14ac:dyDescent="0.3">
      <c r="A145" s="41" t="s">
        <v>65</v>
      </c>
      <c r="B145" s="81" t="s">
        <v>4</v>
      </c>
      <c r="C145" s="81"/>
      <c r="D145" s="81"/>
      <c r="E145" s="40" t="s">
        <v>5</v>
      </c>
      <c r="F145" s="40" t="s">
        <v>6</v>
      </c>
    </row>
    <row r="146" spans="1:6" x14ac:dyDescent="0.3">
      <c r="A146" s="40" t="s">
        <v>7</v>
      </c>
      <c r="B146" s="90" t="s">
        <v>136</v>
      </c>
      <c r="C146" s="91"/>
      <c r="D146" s="92"/>
      <c r="E146" s="40" t="s">
        <v>137</v>
      </c>
      <c r="F146" s="11">
        <v>52</v>
      </c>
    </row>
    <row r="147" spans="1:6" x14ac:dyDescent="0.3">
      <c r="A147" s="40" t="s">
        <v>8</v>
      </c>
      <c r="B147" s="90" t="s">
        <v>138</v>
      </c>
      <c r="C147" s="91"/>
      <c r="D147" s="92"/>
      <c r="E147" s="56" t="s">
        <v>309</v>
      </c>
      <c r="F147" s="27">
        <f>175+33</f>
        <v>208</v>
      </c>
    </row>
    <row r="148" spans="1:6" x14ac:dyDescent="0.3">
      <c r="A148" s="40" t="s">
        <v>10</v>
      </c>
      <c r="B148" s="90" t="s">
        <v>73</v>
      </c>
      <c r="C148" s="91"/>
      <c r="D148" s="92"/>
      <c r="E148" s="56" t="s">
        <v>309</v>
      </c>
      <c r="F148" s="27">
        <v>175</v>
      </c>
    </row>
    <row r="149" spans="1:6" x14ac:dyDescent="0.3">
      <c r="A149" s="40" t="s">
        <v>12</v>
      </c>
      <c r="B149" s="74" t="s">
        <v>13</v>
      </c>
      <c r="C149" s="74"/>
      <c r="D149" s="74"/>
      <c r="E149" s="56" t="s">
        <v>308</v>
      </c>
      <c r="F149" s="27">
        <v>122</v>
      </c>
    </row>
    <row r="150" spans="1:6" ht="10.5" customHeight="1" x14ac:dyDescent="0.3"/>
    <row r="151" spans="1:6" x14ac:dyDescent="0.3">
      <c r="A151" s="15" t="s">
        <v>317</v>
      </c>
    </row>
    <row r="152" spans="1:6" x14ac:dyDescent="0.3">
      <c r="A152" s="24"/>
      <c r="B152" s="75" t="s">
        <v>243</v>
      </c>
      <c r="C152" s="75"/>
      <c r="D152" s="75"/>
      <c r="E152" s="75"/>
      <c r="F152" s="26"/>
    </row>
    <row r="153" spans="1:6" x14ac:dyDescent="0.3">
      <c r="A153" s="26"/>
      <c r="B153" s="93" t="s">
        <v>321</v>
      </c>
      <c r="C153" s="93"/>
      <c r="D153" s="93"/>
      <c r="E153" s="93"/>
      <c r="F153" s="26"/>
    </row>
    <row r="154" spans="1:6" x14ac:dyDescent="0.3">
      <c r="A154" s="26"/>
      <c r="B154" s="76"/>
      <c r="C154" s="76"/>
      <c r="D154" s="76"/>
      <c r="E154" s="76"/>
      <c r="F154" s="26"/>
    </row>
    <row r="155" spans="1:6" ht="56.25" x14ac:dyDescent="0.3">
      <c r="A155" s="41" t="s">
        <v>65</v>
      </c>
      <c r="B155" s="81" t="s">
        <v>4</v>
      </c>
      <c r="C155" s="81"/>
      <c r="D155" s="81"/>
      <c r="E155" s="40" t="s">
        <v>5</v>
      </c>
      <c r="F155" s="40" t="s">
        <v>6</v>
      </c>
    </row>
    <row r="156" spans="1:6" x14ac:dyDescent="0.3">
      <c r="A156" s="40" t="s">
        <v>7</v>
      </c>
      <c r="B156" s="90" t="s">
        <v>136</v>
      </c>
      <c r="C156" s="91"/>
      <c r="D156" s="92"/>
      <c r="E156" s="40" t="s">
        <v>137</v>
      </c>
      <c r="F156" s="11">
        <v>105</v>
      </c>
    </row>
    <row r="157" spans="1:6" x14ac:dyDescent="0.3">
      <c r="A157" s="40" t="s">
        <v>8</v>
      </c>
      <c r="B157" s="90" t="s">
        <v>138</v>
      </c>
      <c r="C157" s="91"/>
      <c r="D157" s="92"/>
      <c r="E157" s="56" t="s">
        <v>309</v>
      </c>
      <c r="F157" s="27">
        <f>125+16</f>
        <v>141</v>
      </c>
    </row>
    <row r="158" spans="1:6" x14ac:dyDescent="0.3">
      <c r="A158" s="40" t="s">
        <v>10</v>
      </c>
      <c r="B158" s="90" t="s">
        <v>73</v>
      </c>
      <c r="C158" s="91"/>
      <c r="D158" s="92"/>
      <c r="E158" s="56" t="s">
        <v>309</v>
      </c>
      <c r="F158" s="27">
        <v>125</v>
      </c>
    </row>
    <row r="159" spans="1:6" x14ac:dyDescent="0.3">
      <c r="A159" s="40" t="s">
        <v>12</v>
      </c>
      <c r="B159" s="74" t="s">
        <v>13</v>
      </c>
      <c r="C159" s="74"/>
      <c r="D159" s="74"/>
      <c r="E159" s="56" t="s">
        <v>308</v>
      </c>
      <c r="F159" s="27">
        <v>46</v>
      </c>
    </row>
    <row r="160" spans="1:6" ht="9" customHeight="1" x14ac:dyDescent="0.3"/>
    <row r="161" spans="1:6" x14ac:dyDescent="0.3">
      <c r="A161" s="15" t="s">
        <v>318</v>
      </c>
    </row>
    <row r="162" spans="1:6" x14ac:dyDescent="0.3">
      <c r="A162" s="24"/>
      <c r="B162" s="75" t="s">
        <v>320</v>
      </c>
      <c r="C162" s="75"/>
      <c r="D162" s="75"/>
      <c r="E162" s="75"/>
      <c r="F162" s="26"/>
    </row>
    <row r="163" spans="1:6" x14ac:dyDescent="0.3">
      <c r="A163" s="26"/>
      <c r="B163" s="93" t="s">
        <v>321</v>
      </c>
      <c r="C163" s="93"/>
      <c r="D163" s="93"/>
      <c r="E163" s="93"/>
      <c r="F163" s="26"/>
    </row>
    <row r="164" spans="1:6" x14ac:dyDescent="0.3">
      <c r="A164" s="26"/>
      <c r="B164" s="75"/>
      <c r="C164" s="75"/>
      <c r="D164" s="75"/>
      <c r="E164" s="75"/>
      <c r="F164" s="26"/>
    </row>
    <row r="165" spans="1:6" ht="56.25" x14ac:dyDescent="0.3">
      <c r="A165" s="60" t="s">
        <v>65</v>
      </c>
      <c r="B165" s="94" t="s">
        <v>4</v>
      </c>
      <c r="C165" s="95"/>
      <c r="D165" s="96"/>
      <c r="E165" s="59" t="s">
        <v>5</v>
      </c>
      <c r="F165" s="59" t="s">
        <v>6</v>
      </c>
    </row>
    <row r="166" spans="1:6" x14ac:dyDescent="0.3">
      <c r="A166" s="59" t="s">
        <v>7</v>
      </c>
      <c r="B166" s="87" t="s">
        <v>136</v>
      </c>
      <c r="C166" s="88"/>
      <c r="D166" s="89"/>
      <c r="E166" s="59" t="s">
        <v>137</v>
      </c>
      <c r="F166" s="11">
        <v>174</v>
      </c>
    </row>
    <row r="167" spans="1:6" x14ac:dyDescent="0.3">
      <c r="A167" s="59" t="s">
        <v>8</v>
      </c>
      <c r="B167" s="87" t="s">
        <v>138</v>
      </c>
      <c r="C167" s="88"/>
      <c r="D167" s="89"/>
      <c r="E167" s="59" t="s">
        <v>309</v>
      </c>
      <c r="F167" s="27">
        <v>250</v>
      </c>
    </row>
    <row r="168" spans="1:6" x14ac:dyDescent="0.3">
      <c r="A168" s="59" t="s">
        <v>10</v>
      </c>
      <c r="B168" s="87" t="s">
        <v>73</v>
      </c>
      <c r="C168" s="88"/>
      <c r="D168" s="89"/>
      <c r="E168" s="59" t="s">
        <v>309</v>
      </c>
      <c r="F168" s="27">
        <v>196</v>
      </c>
    </row>
    <row r="169" spans="1:6" x14ac:dyDescent="0.3">
      <c r="A169" s="59" t="s">
        <v>12</v>
      </c>
      <c r="B169" s="87" t="s">
        <v>13</v>
      </c>
      <c r="C169" s="88"/>
      <c r="D169" s="89"/>
      <c r="E169" s="59" t="s">
        <v>308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319</v>
      </c>
    </row>
    <row r="172" spans="1:6" x14ac:dyDescent="0.3">
      <c r="A172" s="24"/>
      <c r="B172" s="75" t="s">
        <v>244</v>
      </c>
      <c r="C172" s="75"/>
      <c r="D172" s="75"/>
      <c r="E172" s="75"/>
      <c r="F172" s="26"/>
    </row>
    <row r="173" spans="1:6" x14ac:dyDescent="0.3">
      <c r="A173" s="26"/>
      <c r="B173" s="93" t="s">
        <v>321</v>
      </c>
      <c r="C173" s="93"/>
      <c r="D173" s="93"/>
      <c r="E173" s="93"/>
      <c r="F173" s="26"/>
    </row>
    <row r="174" spans="1:6" x14ac:dyDescent="0.3">
      <c r="A174" s="26"/>
      <c r="B174" s="76"/>
      <c r="C174" s="76"/>
      <c r="D174" s="76"/>
      <c r="E174" s="76"/>
      <c r="F174" s="26"/>
    </row>
    <row r="175" spans="1:6" ht="56.25" x14ac:dyDescent="0.3">
      <c r="A175" s="41" t="s">
        <v>65</v>
      </c>
      <c r="B175" s="81" t="s">
        <v>4</v>
      </c>
      <c r="C175" s="81"/>
      <c r="D175" s="81"/>
      <c r="E175" s="40" t="s">
        <v>5</v>
      </c>
      <c r="F175" s="40" t="s">
        <v>6</v>
      </c>
    </row>
    <row r="176" spans="1:6" x14ac:dyDescent="0.3">
      <c r="A176" s="40" t="s">
        <v>7</v>
      </c>
      <c r="B176" s="90" t="s">
        <v>136</v>
      </c>
      <c r="C176" s="91"/>
      <c r="D176" s="92"/>
      <c r="E176" s="40" t="s">
        <v>137</v>
      </c>
      <c r="F176" s="11">
        <v>69</v>
      </c>
    </row>
    <row r="177" spans="1:6" x14ac:dyDescent="0.3">
      <c r="A177" s="40" t="s">
        <v>8</v>
      </c>
      <c r="B177" s="90" t="s">
        <v>138</v>
      </c>
      <c r="C177" s="91"/>
      <c r="D177" s="92"/>
      <c r="E177" s="56" t="s">
        <v>309</v>
      </c>
      <c r="F177" s="27">
        <f>38+11</f>
        <v>49</v>
      </c>
    </row>
    <row r="178" spans="1:6" x14ac:dyDescent="0.3">
      <c r="A178" s="40" t="s">
        <v>10</v>
      </c>
      <c r="B178" s="90" t="s">
        <v>73</v>
      </c>
      <c r="C178" s="91"/>
      <c r="D178" s="92"/>
      <c r="E178" s="56" t="s">
        <v>309</v>
      </c>
      <c r="F178" s="27">
        <v>38</v>
      </c>
    </row>
    <row r="179" spans="1:6" x14ac:dyDescent="0.3">
      <c r="A179" s="40" t="s">
        <v>12</v>
      </c>
      <c r="B179" s="74" t="s">
        <v>13</v>
      </c>
      <c r="C179" s="74"/>
      <c r="D179" s="74"/>
      <c r="E179" s="56" t="s">
        <v>308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322</v>
      </c>
    </row>
    <row r="182" spans="1:6" x14ac:dyDescent="0.3">
      <c r="A182" s="24"/>
      <c r="B182" s="75" t="s">
        <v>323</v>
      </c>
      <c r="C182" s="75"/>
      <c r="D182" s="75"/>
      <c r="E182" s="75"/>
      <c r="F182" s="26"/>
    </row>
    <row r="183" spans="1:6" x14ac:dyDescent="0.3">
      <c r="A183" s="26"/>
      <c r="B183" s="93" t="s">
        <v>321</v>
      </c>
      <c r="C183" s="93"/>
      <c r="D183" s="93"/>
      <c r="E183" s="93"/>
      <c r="F183" s="26"/>
    </row>
    <row r="184" spans="1:6" x14ac:dyDescent="0.3">
      <c r="A184" s="26"/>
      <c r="B184" s="76"/>
      <c r="C184" s="76"/>
      <c r="D184" s="76"/>
      <c r="E184" s="76"/>
      <c r="F184" s="26"/>
    </row>
    <row r="185" spans="1:6" ht="56.25" x14ac:dyDescent="0.3">
      <c r="A185" s="60" t="s">
        <v>65</v>
      </c>
      <c r="B185" s="81" t="s">
        <v>4</v>
      </c>
      <c r="C185" s="81"/>
      <c r="D185" s="81"/>
      <c r="E185" s="59" t="s">
        <v>5</v>
      </c>
      <c r="F185" s="59" t="s">
        <v>6</v>
      </c>
    </row>
    <row r="186" spans="1:6" x14ac:dyDescent="0.3">
      <c r="A186" s="59" t="s">
        <v>7</v>
      </c>
      <c r="B186" s="90" t="s">
        <v>136</v>
      </c>
      <c r="C186" s="91"/>
      <c r="D186" s="92"/>
      <c r="E186" s="59" t="s">
        <v>137</v>
      </c>
      <c r="F186" s="11">
        <v>416</v>
      </c>
    </row>
    <row r="187" spans="1:6" x14ac:dyDescent="0.3">
      <c r="A187" s="59" t="s">
        <v>8</v>
      </c>
      <c r="B187" s="90" t="s">
        <v>138</v>
      </c>
      <c r="C187" s="91"/>
      <c r="D187" s="92"/>
      <c r="E187" s="59" t="s">
        <v>309</v>
      </c>
      <c r="F187" s="27">
        <v>230</v>
      </c>
    </row>
    <row r="188" spans="1:6" x14ac:dyDescent="0.3">
      <c r="A188" s="59" t="s">
        <v>10</v>
      </c>
      <c r="B188" s="90" t="s">
        <v>73</v>
      </c>
      <c r="C188" s="91"/>
      <c r="D188" s="92"/>
      <c r="E188" s="59" t="s">
        <v>309</v>
      </c>
      <c r="F188" s="27">
        <v>195</v>
      </c>
    </row>
    <row r="189" spans="1:6" x14ac:dyDescent="0.3">
      <c r="A189" s="59" t="s">
        <v>12</v>
      </c>
      <c r="B189" s="74" t="s">
        <v>13</v>
      </c>
      <c r="C189" s="74"/>
      <c r="D189" s="74"/>
      <c r="E189" s="59" t="s">
        <v>308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325</v>
      </c>
    </row>
    <row r="192" spans="1:6" x14ac:dyDescent="0.3">
      <c r="A192" s="24"/>
      <c r="B192" s="75" t="s">
        <v>324</v>
      </c>
      <c r="C192" s="75"/>
      <c r="D192" s="75"/>
      <c r="E192" s="75"/>
      <c r="F192" s="26"/>
    </row>
    <row r="193" spans="1:6" x14ac:dyDescent="0.3">
      <c r="A193" s="26"/>
      <c r="B193" s="93" t="s">
        <v>321</v>
      </c>
      <c r="C193" s="93"/>
      <c r="D193" s="93"/>
      <c r="E193" s="93"/>
      <c r="F193" s="26"/>
    </row>
    <row r="194" spans="1:6" x14ac:dyDescent="0.3">
      <c r="A194" s="26"/>
      <c r="B194" s="76"/>
      <c r="C194" s="76"/>
      <c r="D194" s="76"/>
      <c r="E194" s="76"/>
      <c r="F194" s="26"/>
    </row>
    <row r="195" spans="1:6" ht="56.25" x14ac:dyDescent="0.3">
      <c r="A195" s="60" t="s">
        <v>65</v>
      </c>
      <c r="B195" s="81" t="s">
        <v>4</v>
      </c>
      <c r="C195" s="81"/>
      <c r="D195" s="81"/>
      <c r="E195" s="59" t="s">
        <v>5</v>
      </c>
      <c r="F195" s="59" t="s">
        <v>6</v>
      </c>
    </row>
    <row r="196" spans="1:6" x14ac:dyDescent="0.3">
      <c r="A196" s="59" t="s">
        <v>7</v>
      </c>
      <c r="B196" s="90" t="s">
        <v>136</v>
      </c>
      <c r="C196" s="91"/>
      <c r="D196" s="92"/>
      <c r="E196" s="59" t="s">
        <v>137</v>
      </c>
      <c r="F196" s="11">
        <v>257</v>
      </c>
    </row>
    <row r="197" spans="1:6" x14ac:dyDescent="0.3">
      <c r="A197" s="59" t="s">
        <v>8</v>
      </c>
      <c r="B197" s="90" t="s">
        <v>138</v>
      </c>
      <c r="C197" s="91"/>
      <c r="D197" s="92"/>
      <c r="E197" s="59" t="s">
        <v>309</v>
      </c>
      <c r="F197" s="27">
        <v>216</v>
      </c>
    </row>
    <row r="198" spans="1:6" x14ac:dyDescent="0.3">
      <c r="A198" s="59" t="s">
        <v>10</v>
      </c>
      <c r="B198" s="90" t="s">
        <v>73</v>
      </c>
      <c r="C198" s="91"/>
      <c r="D198" s="92"/>
      <c r="E198" s="59" t="s">
        <v>309</v>
      </c>
      <c r="F198" s="27">
        <v>161</v>
      </c>
    </row>
    <row r="199" spans="1:6" x14ac:dyDescent="0.3">
      <c r="A199" s="59" t="s">
        <v>12</v>
      </c>
      <c r="B199" s="74" t="s">
        <v>13</v>
      </c>
      <c r="C199" s="74"/>
      <c r="D199" s="74"/>
      <c r="E199" s="59" t="s">
        <v>308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326</v>
      </c>
    </row>
    <row r="202" spans="1:6" x14ac:dyDescent="0.3">
      <c r="A202" s="24"/>
      <c r="B202" s="75" t="s">
        <v>327</v>
      </c>
      <c r="C202" s="75"/>
      <c r="D202" s="75"/>
      <c r="E202" s="75"/>
      <c r="F202" s="26"/>
    </row>
    <row r="203" spans="1:6" x14ac:dyDescent="0.3">
      <c r="A203" s="26"/>
      <c r="B203" s="93" t="s">
        <v>321</v>
      </c>
      <c r="C203" s="93"/>
      <c r="D203" s="93"/>
      <c r="E203" s="93"/>
      <c r="F203" s="26"/>
    </row>
    <row r="204" spans="1:6" x14ac:dyDescent="0.3">
      <c r="A204" s="26"/>
      <c r="B204" s="76"/>
      <c r="C204" s="76"/>
      <c r="D204" s="76"/>
      <c r="E204" s="76"/>
      <c r="F204" s="26"/>
    </row>
    <row r="205" spans="1:6" ht="56.25" x14ac:dyDescent="0.3">
      <c r="A205" s="60" t="s">
        <v>65</v>
      </c>
      <c r="B205" s="81" t="s">
        <v>4</v>
      </c>
      <c r="C205" s="81"/>
      <c r="D205" s="81"/>
      <c r="E205" s="59" t="s">
        <v>5</v>
      </c>
      <c r="F205" s="59" t="s">
        <v>6</v>
      </c>
    </row>
    <row r="206" spans="1:6" x14ac:dyDescent="0.3">
      <c r="A206" s="59" t="s">
        <v>7</v>
      </c>
      <c r="B206" s="90" t="s">
        <v>136</v>
      </c>
      <c r="C206" s="91"/>
      <c r="D206" s="92"/>
      <c r="E206" s="59" t="s">
        <v>137</v>
      </c>
      <c r="F206" s="11">
        <v>342</v>
      </c>
    </row>
    <row r="207" spans="1:6" x14ac:dyDescent="0.3">
      <c r="A207" s="59" t="s">
        <v>8</v>
      </c>
      <c r="B207" s="90" t="s">
        <v>138</v>
      </c>
      <c r="C207" s="91"/>
      <c r="D207" s="92"/>
      <c r="E207" s="59" t="s">
        <v>309</v>
      </c>
      <c r="F207" s="27">
        <v>844</v>
      </c>
    </row>
    <row r="208" spans="1:6" x14ac:dyDescent="0.3">
      <c r="A208" s="59" t="s">
        <v>10</v>
      </c>
      <c r="B208" s="90" t="s">
        <v>73</v>
      </c>
      <c r="C208" s="91"/>
      <c r="D208" s="92"/>
      <c r="E208" s="59" t="s">
        <v>309</v>
      </c>
      <c r="F208" s="27">
        <v>726</v>
      </c>
    </row>
    <row r="209" spans="1:6" x14ac:dyDescent="0.3">
      <c r="A209" s="59" t="s">
        <v>12</v>
      </c>
      <c r="B209" s="74" t="s">
        <v>13</v>
      </c>
      <c r="C209" s="74"/>
      <c r="D209" s="74"/>
      <c r="E209" s="59" t="s">
        <v>308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329</v>
      </c>
    </row>
    <row r="212" spans="1:6" x14ac:dyDescent="0.3">
      <c r="A212" s="24"/>
      <c r="B212" s="75" t="s">
        <v>328</v>
      </c>
      <c r="C212" s="75"/>
      <c r="D212" s="75"/>
      <c r="E212" s="75"/>
      <c r="F212" s="26"/>
    </row>
    <row r="213" spans="1:6" x14ac:dyDescent="0.3">
      <c r="A213" s="26"/>
      <c r="B213" s="93" t="s">
        <v>321</v>
      </c>
      <c r="C213" s="93"/>
      <c r="D213" s="93"/>
      <c r="E213" s="93"/>
      <c r="F213" s="26"/>
    </row>
    <row r="214" spans="1:6" x14ac:dyDescent="0.3">
      <c r="A214" s="26"/>
      <c r="B214" s="76"/>
      <c r="C214" s="76"/>
      <c r="D214" s="76"/>
      <c r="E214" s="76"/>
      <c r="F214" s="26"/>
    </row>
    <row r="215" spans="1:6" ht="56.25" x14ac:dyDescent="0.3">
      <c r="A215" s="60" t="s">
        <v>65</v>
      </c>
      <c r="B215" s="81" t="s">
        <v>4</v>
      </c>
      <c r="C215" s="81"/>
      <c r="D215" s="81"/>
      <c r="E215" s="59" t="s">
        <v>5</v>
      </c>
      <c r="F215" s="59" t="s">
        <v>6</v>
      </c>
    </row>
    <row r="216" spans="1:6" x14ac:dyDescent="0.3">
      <c r="A216" s="59" t="s">
        <v>7</v>
      </c>
      <c r="B216" s="90" t="s">
        <v>136</v>
      </c>
      <c r="C216" s="91"/>
      <c r="D216" s="92"/>
      <c r="E216" s="59" t="s">
        <v>137</v>
      </c>
      <c r="F216" s="11">
        <v>106</v>
      </c>
    </row>
    <row r="217" spans="1:6" x14ac:dyDescent="0.3">
      <c r="A217" s="59" t="s">
        <v>8</v>
      </c>
      <c r="B217" s="90" t="s">
        <v>138</v>
      </c>
      <c r="C217" s="91"/>
      <c r="D217" s="92"/>
      <c r="E217" s="59" t="s">
        <v>309</v>
      </c>
      <c r="F217" s="27"/>
    </row>
    <row r="218" spans="1:6" x14ac:dyDescent="0.3">
      <c r="A218" s="59" t="s">
        <v>10</v>
      </c>
      <c r="B218" s="90" t="s">
        <v>73</v>
      </c>
      <c r="C218" s="91"/>
      <c r="D218" s="92"/>
      <c r="E218" s="59" t="s">
        <v>309</v>
      </c>
      <c r="F218" s="27"/>
    </row>
    <row r="219" spans="1:6" x14ac:dyDescent="0.3">
      <c r="A219" s="59" t="s">
        <v>12</v>
      </c>
      <c r="B219" s="74" t="s">
        <v>13</v>
      </c>
      <c r="C219" s="74"/>
      <c r="D219" s="74"/>
      <c r="E219" s="59" t="s">
        <v>308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330</v>
      </c>
    </row>
    <row r="222" spans="1:6" x14ac:dyDescent="0.3">
      <c r="A222" s="24"/>
      <c r="B222" s="75" t="s">
        <v>331</v>
      </c>
      <c r="C222" s="75"/>
      <c r="D222" s="75"/>
      <c r="E222" s="75"/>
      <c r="F222" s="26"/>
    </row>
    <row r="223" spans="1:6" x14ac:dyDescent="0.3">
      <c r="A223" s="26"/>
      <c r="B223" s="93" t="s">
        <v>321</v>
      </c>
      <c r="C223" s="93"/>
      <c r="D223" s="93"/>
      <c r="E223" s="93"/>
      <c r="F223" s="26"/>
    </row>
    <row r="224" spans="1:6" x14ac:dyDescent="0.3">
      <c r="A224" s="26"/>
      <c r="B224" s="76"/>
      <c r="C224" s="76"/>
      <c r="D224" s="76"/>
      <c r="E224" s="76"/>
      <c r="F224" s="26"/>
    </row>
    <row r="225" spans="1:6" ht="56.25" x14ac:dyDescent="0.3">
      <c r="A225" s="60" t="s">
        <v>65</v>
      </c>
      <c r="B225" s="81" t="s">
        <v>4</v>
      </c>
      <c r="C225" s="81"/>
      <c r="D225" s="81"/>
      <c r="E225" s="59" t="s">
        <v>5</v>
      </c>
      <c r="F225" s="59" t="s">
        <v>6</v>
      </c>
    </row>
    <row r="226" spans="1:6" x14ac:dyDescent="0.3">
      <c r="A226" s="59" t="s">
        <v>7</v>
      </c>
      <c r="B226" s="90" t="s">
        <v>136</v>
      </c>
      <c r="C226" s="91"/>
      <c r="D226" s="92"/>
      <c r="E226" s="59" t="s">
        <v>137</v>
      </c>
      <c r="F226" s="11">
        <v>446</v>
      </c>
    </row>
    <row r="227" spans="1:6" x14ac:dyDescent="0.3">
      <c r="A227" s="59" t="s">
        <v>8</v>
      </c>
      <c r="B227" s="90" t="s">
        <v>138</v>
      </c>
      <c r="C227" s="91"/>
      <c r="D227" s="92"/>
      <c r="E227" s="59" t="s">
        <v>309</v>
      </c>
      <c r="F227" s="27">
        <v>1051</v>
      </c>
    </row>
    <row r="228" spans="1:6" x14ac:dyDescent="0.3">
      <c r="A228" s="59" t="s">
        <v>10</v>
      </c>
      <c r="B228" s="90" t="s">
        <v>73</v>
      </c>
      <c r="C228" s="91"/>
      <c r="D228" s="92"/>
      <c r="E228" s="59" t="s">
        <v>309</v>
      </c>
      <c r="F228" s="27">
        <v>886</v>
      </c>
    </row>
    <row r="229" spans="1:6" x14ac:dyDescent="0.3">
      <c r="A229" s="59" t="s">
        <v>12</v>
      </c>
      <c r="B229" s="74" t="s">
        <v>13</v>
      </c>
      <c r="C229" s="74"/>
      <c r="D229" s="74"/>
      <c r="E229" s="59" t="s">
        <v>308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332</v>
      </c>
    </row>
    <row r="232" spans="1:6" x14ac:dyDescent="0.3">
      <c r="A232" s="24"/>
      <c r="B232" s="75" t="s">
        <v>333</v>
      </c>
      <c r="C232" s="75"/>
      <c r="D232" s="75"/>
      <c r="E232" s="75"/>
      <c r="F232" s="26"/>
    </row>
    <row r="233" spans="1:6" x14ac:dyDescent="0.3">
      <c r="A233" s="26"/>
      <c r="B233" s="93" t="s">
        <v>321</v>
      </c>
      <c r="C233" s="93"/>
      <c r="D233" s="93"/>
      <c r="E233" s="93"/>
      <c r="F233" s="26"/>
    </row>
    <row r="234" spans="1:6" x14ac:dyDescent="0.3">
      <c r="A234" s="26"/>
      <c r="B234" s="76"/>
      <c r="C234" s="76"/>
      <c r="D234" s="76"/>
      <c r="E234" s="76"/>
      <c r="F234" s="26"/>
    </row>
    <row r="235" spans="1:6" ht="56.25" x14ac:dyDescent="0.3">
      <c r="A235" s="60" t="s">
        <v>65</v>
      </c>
      <c r="B235" s="81" t="s">
        <v>4</v>
      </c>
      <c r="C235" s="81"/>
      <c r="D235" s="81"/>
      <c r="E235" s="59" t="s">
        <v>5</v>
      </c>
      <c r="F235" s="59" t="s">
        <v>6</v>
      </c>
    </row>
    <row r="236" spans="1:6" x14ac:dyDescent="0.3">
      <c r="A236" s="59" t="s">
        <v>7</v>
      </c>
      <c r="B236" s="90" t="s">
        <v>136</v>
      </c>
      <c r="C236" s="91"/>
      <c r="D236" s="92"/>
      <c r="E236" s="59" t="s">
        <v>137</v>
      </c>
      <c r="F236" s="11">
        <v>756</v>
      </c>
    </row>
    <row r="237" spans="1:6" x14ac:dyDescent="0.3">
      <c r="A237" s="59" t="s">
        <v>8</v>
      </c>
      <c r="B237" s="90" t="s">
        <v>138</v>
      </c>
      <c r="C237" s="91"/>
      <c r="D237" s="92"/>
      <c r="E237" s="59" t="s">
        <v>309</v>
      </c>
      <c r="F237" s="27">
        <v>806</v>
      </c>
    </row>
    <row r="238" spans="1:6" x14ac:dyDescent="0.3">
      <c r="A238" s="59" t="s">
        <v>10</v>
      </c>
      <c r="B238" s="90" t="s">
        <v>73</v>
      </c>
      <c r="C238" s="91"/>
      <c r="D238" s="92"/>
      <c r="E238" s="59" t="s">
        <v>309</v>
      </c>
      <c r="F238" s="27">
        <v>636</v>
      </c>
    </row>
    <row r="239" spans="1:6" x14ac:dyDescent="0.3">
      <c r="A239" s="59" t="s">
        <v>12</v>
      </c>
      <c r="B239" s="74" t="s">
        <v>13</v>
      </c>
      <c r="C239" s="74"/>
      <c r="D239" s="74"/>
      <c r="E239" s="59" t="s">
        <v>308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332</v>
      </c>
    </row>
    <row r="242" spans="1:6" x14ac:dyDescent="0.3">
      <c r="A242" s="24"/>
      <c r="B242" s="75" t="s">
        <v>334</v>
      </c>
      <c r="C242" s="75"/>
      <c r="D242" s="75"/>
      <c r="E242" s="75"/>
      <c r="F242" s="26"/>
    </row>
    <row r="243" spans="1:6" x14ac:dyDescent="0.3">
      <c r="A243" s="26"/>
      <c r="B243" s="93" t="s">
        <v>321</v>
      </c>
      <c r="C243" s="93"/>
      <c r="D243" s="93"/>
      <c r="E243" s="93"/>
      <c r="F243" s="26"/>
    </row>
    <row r="244" spans="1:6" x14ac:dyDescent="0.3">
      <c r="A244" s="26"/>
      <c r="B244" s="76"/>
      <c r="C244" s="76"/>
      <c r="D244" s="76"/>
      <c r="E244" s="76"/>
      <c r="F244" s="26"/>
    </row>
    <row r="245" spans="1:6" ht="56.25" x14ac:dyDescent="0.3">
      <c r="A245" s="60" t="s">
        <v>65</v>
      </c>
      <c r="B245" s="81" t="s">
        <v>4</v>
      </c>
      <c r="C245" s="81"/>
      <c r="D245" s="81"/>
      <c r="E245" s="59" t="s">
        <v>5</v>
      </c>
      <c r="F245" s="59" t="s">
        <v>6</v>
      </c>
    </row>
    <row r="246" spans="1:6" x14ac:dyDescent="0.3">
      <c r="A246" s="59" t="s">
        <v>7</v>
      </c>
      <c r="B246" s="90" t="s">
        <v>136</v>
      </c>
      <c r="C246" s="91"/>
      <c r="D246" s="92"/>
      <c r="E246" s="59" t="s">
        <v>137</v>
      </c>
      <c r="F246" s="11">
        <v>121</v>
      </c>
    </row>
    <row r="247" spans="1:6" x14ac:dyDescent="0.3">
      <c r="A247" s="59" t="s">
        <v>8</v>
      </c>
      <c r="B247" s="90" t="s">
        <v>138</v>
      </c>
      <c r="C247" s="91"/>
      <c r="D247" s="92"/>
      <c r="E247" s="59" t="s">
        <v>309</v>
      </c>
      <c r="F247" s="27">
        <v>151</v>
      </c>
    </row>
    <row r="248" spans="1:6" x14ac:dyDescent="0.3">
      <c r="A248" s="59" t="s">
        <v>10</v>
      </c>
      <c r="B248" s="90" t="s">
        <v>73</v>
      </c>
      <c r="C248" s="91"/>
      <c r="D248" s="92"/>
      <c r="E248" s="59" t="s">
        <v>309</v>
      </c>
      <c r="F248" s="27">
        <v>127</v>
      </c>
    </row>
    <row r="249" spans="1:6" x14ac:dyDescent="0.3">
      <c r="A249" s="59" t="s">
        <v>12</v>
      </c>
      <c r="B249" s="74" t="s">
        <v>13</v>
      </c>
      <c r="C249" s="74"/>
      <c r="D249" s="74"/>
      <c r="E249" s="59" t="s">
        <v>308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94" t="s">
        <v>29</v>
      </c>
      <c r="B257" s="96"/>
      <c r="C257" s="124" t="s">
        <v>53</v>
      </c>
      <c r="D257" s="125"/>
      <c r="E257" s="94" t="s">
        <v>30</v>
      </c>
      <c r="F257" s="96"/>
    </row>
    <row r="258" spans="1:6" ht="37.5" x14ac:dyDescent="0.3">
      <c r="A258" s="51" t="s">
        <v>51</v>
      </c>
      <c r="B258" s="53" t="s">
        <v>52</v>
      </c>
      <c r="C258" s="126"/>
      <c r="D258" s="127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82">
        <v>2</v>
      </c>
      <c r="D259" s="83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82">
        <v>2</v>
      </c>
      <c r="D260" s="83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82">
        <v>4</v>
      </c>
      <c r="D261" s="83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82">
        <v>5</v>
      </c>
      <c r="D262" s="83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82">
        <v>38</v>
      </c>
      <c r="D263" s="83"/>
      <c r="E263" s="71">
        <f>43+6</f>
        <v>49</v>
      </c>
      <c r="F263" s="31">
        <v>0</v>
      </c>
    </row>
    <row r="264" spans="1:6" x14ac:dyDescent="0.3">
      <c r="A264" s="43">
        <v>16</v>
      </c>
      <c r="B264" s="28" t="s">
        <v>119</v>
      </c>
      <c r="C264" s="82">
        <v>6</v>
      </c>
      <c r="D264" s="83"/>
      <c r="E264" s="71">
        <f>262+44-6</f>
        <v>300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82">
        <v>12</v>
      </c>
      <c r="D265" s="83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82">
        <v>13</v>
      </c>
      <c r="D266" s="83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82">
        <v>37</v>
      </c>
      <c r="D267" s="83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82">
        <v>15</v>
      </c>
      <c r="D268" s="83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82">
        <v>16</v>
      </c>
      <c r="D269" s="83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82">
        <v>18</v>
      </c>
      <c r="D270" s="83"/>
      <c r="E270" s="31">
        <v>433</v>
      </c>
      <c r="F270" s="31">
        <f>168-12-12</f>
        <v>144</v>
      </c>
    </row>
    <row r="271" spans="1:6" ht="56.25" x14ac:dyDescent="0.3">
      <c r="A271" s="43">
        <v>162</v>
      </c>
      <c r="B271" s="28" t="s">
        <v>125</v>
      </c>
      <c r="C271" s="82">
        <v>20</v>
      </c>
      <c r="D271" s="83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82">
        <v>21</v>
      </c>
      <c r="D272" s="83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82">
        <v>22</v>
      </c>
      <c r="D273" s="83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82">
        <v>23</v>
      </c>
      <c r="D274" s="83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82">
        <v>24</v>
      </c>
      <c r="D275" s="83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82">
        <v>25</v>
      </c>
      <c r="D276" s="83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82">
        <v>27</v>
      </c>
      <c r="D277" s="83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82">
        <v>29</v>
      </c>
      <c r="D278" s="83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82">
        <v>30</v>
      </c>
      <c r="D279" s="83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82">
        <v>31.32</v>
      </c>
      <c r="D280" s="83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82">
        <v>33</v>
      </c>
      <c r="D281" s="83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82">
        <v>34</v>
      </c>
      <c r="D282" s="83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82">
        <v>35</v>
      </c>
      <c r="D283" s="83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82">
        <v>19</v>
      </c>
      <c r="D284" s="83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21" t="s">
        <v>271</v>
      </c>
      <c r="D285" s="122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82" t="s">
        <v>250</v>
      </c>
      <c r="D286" s="83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82" t="s">
        <v>251</v>
      </c>
      <c r="D287" s="83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82" t="s">
        <v>253</v>
      </c>
      <c r="D288" s="83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82" t="s">
        <v>254</v>
      </c>
      <c r="D289" s="83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82" t="s">
        <v>255</v>
      </c>
      <c r="D290" s="83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82" t="s">
        <v>256</v>
      </c>
      <c r="D291" s="83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82" t="s">
        <v>257</v>
      </c>
      <c r="D292" s="83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82" t="s">
        <v>259</v>
      </c>
      <c r="D293" s="83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82" t="s">
        <v>336</v>
      </c>
      <c r="D294" s="83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82" t="s">
        <v>337</v>
      </c>
      <c r="D295" s="83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82" t="s">
        <v>338</v>
      </c>
      <c r="D296" s="83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82" t="s">
        <v>339</v>
      </c>
      <c r="D297" s="83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82" t="s">
        <v>340</v>
      </c>
      <c r="D298" s="83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82" t="s">
        <v>341</v>
      </c>
      <c r="D299" s="83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82" t="s">
        <v>342</v>
      </c>
      <c r="D300" s="83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82" t="s">
        <v>343</v>
      </c>
      <c r="D301" s="83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82" t="s">
        <v>344</v>
      </c>
      <c r="D302" s="83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82" t="s">
        <v>345</v>
      </c>
      <c r="D303" s="83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82" t="s">
        <v>346</v>
      </c>
      <c r="D304" s="83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82" t="s">
        <v>347</v>
      </c>
      <c r="D305" s="83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82" t="s">
        <v>348</v>
      </c>
      <c r="D306" s="83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82" t="s">
        <v>349</v>
      </c>
      <c r="D307" s="83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82" t="s">
        <v>350</v>
      </c>
      <c r="D308" s="83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82" t="s">
        <v>351</v>
      </c>
      <c r="D309" s="83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82" t="s">
        <v>352</v>
      </c>
      <c r="D310" s="83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82" t="s">
        <v>353</v>
      </c>
      <c r="D311" s="83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82" t="s">
        <v>354</v>
      </c>
      <c r="D312" s="83"/>
      <c r="E312" s="31">
        <v>4</v>
      </c>
      <c r="F312" s="31">
        <v>1</v>
      </c>
    </row>
    <row r="313" spans="1:10" ht="21.75" customHeight="1" x14ac:dyDescent="0.3">
      <c r="A313" s="78" t="s">
        <v>33</v>
      </c>
      <c r="B313" s="79"/>
      <c r="C313" s="79"/>
      <c r="D313" s="80"/>
      <c r="E313" s="31">
        <f>SUM(E259:E284)</f>
        <v>15274</v>
      </c>
      <c r="F313" s="31">
        <f>SUM(F259:F284)</f>
        <v>5003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5003</v>
      </c>
      <c r="I314" s="20">
        <f>F313</f>
        <v>5003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94" t="s">
        <v>29</v>
      </c>
      <c r="B317" s="95"/>
      <c r="C317" s="81" t="s">
        <v>35</v>
      </c>
      <c r="D317" s="125" t="s">
        <v>54</v>
      </c>
      <c r="E317" s="81" t="s">
        <v>30</v>
      </c>
      <c r="F317" s="81"/>
    </row>
    <row r="318" spans="1:10" ht="37.5" customHeight="1" x14ac:dyDescent="0.3">
      <c r="A318" s="50" t="s">
        <v>51</v>
      </c>
      <c r="B318" s="52" t="s">
        <v>52</v>
      </c>
      <c r="C318" s="81"/>
      <c r="D318" s="127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37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38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38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38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38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38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38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38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39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34" t="s">
        <v>91</v>
      </c>
      <c r="B330" s="135"/>
      <c r="C330" s="135"/>
      <c r="D330" s="136"/>
      <c r="E330" s="22">
        <f>SUM(E319:E329)</f>
        <v>272</v>
      </c>
      <c r="F330" s="22">
        <v>0</v>
      </c>
    </row>
    <row r="331" spans="1:6" ht="211.5" customHeight="1" x14ac:dyDescent="0.3">
      <c r="A331" s="84">
        <v>17</v>
      </c>
      <c r="B331" s="131" t="s">
        <v>75</v>
      </c>
      <c r="C331" s="84">
        <v>67</v>
      </c>
      <c r="D331" s="32" t="s">
        <v>281</v>
      </c>
      <c r="E331" s="128">
        <v>100</v>
      </c>
      <c r="F331" s="84">
        <v>0</v>
      </c>
    </row>
    <row r="332" spans="1:6" ht="360.75" customHeight="1" x14ac:dyDescent="0.3">
      <c r="A332" s="85"/>
      <c r="B332" s="132"/>
      <c r="C332" s="85"/>
      <c r="D332" s="32" t="s">
        <v>101</v>
      </c>
      <c r="E332" s="129"/>
      <c r="F332" s="85"/>
    </row>
    <row r="333" spans="1:6" ht="288" customHeight="1" x14ac:dyDescent="0.3">
      <c r="A333" s="86"/>
      <c r="B333" s="133"/>
      <c r="C333" s="86"/>
      <c r="D333" s="32" t="s">
        <v>102</v>
      </c>
      <c r="E333" s="130"/>
      <c r="F333" s="86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34" t="s">
        <v>91</v>
      </c>
      <c r="B335" s="135"/>
      <c r="C335" s="135"/>
      <c r="D335" s="136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77" t="s">
        <v>33</v>
      </c>
      <c r="C336" s="77"/>
      <c r="D336" s="77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84" t="s">
        <v>82</v>
      </c>
      <c r="B340" s="124" t="s">
        <v>4</v>
      </c>
      <c r="C340" s="84" t="s">
        <v>5</v>
      </c>
      <c r="D340" s="81" t="s">
        <v>30</v>
      </c>
      <c r="E340" s="81"/>
      <c r="F340" s="81"/>
    </row>
    <row r="341" spans="1:6" ht="36.75" customHeight="1" x14ac:dyDescent="0.3">
      <c r="A341" s="86"/>
      <c r="B341" s="126"/>
      <c r="C341" s="86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29">
        <f>515-15</f>
        <v>500</v>
      </c>
      <c r="F343" s="29">
        <v>542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94" t="s">
        <v>33</v>
      </c>
      <c r="B352" s="95"/>
      <c r="C352" s="95"/>
      <c r="D352" s="29">
        <f>SUM(D342:D351)</f>
        <v>3129</v>
      </c>
      <c r="E352" s="29">
        <f>SUM(E342:E351)</f>
        <v>1720</v>
      </c>
      <c r="F352" s="29">
        <f>SUM(F342:F351)</f>
        <v>907</v>
      </c>
    </row>
    <row r="355" spans="1:7" ht="35.25" customHeight="1" x14ac:dyDescent="0.3">
      <c r="A355" s="15" t="s">
        <v>182</v>
      </c>
    </row>
    <row r="357" spans="1:7" x14ac:dyDescent="0.3">
      <c r="A357" s="99" t="s">
        <v>183</v>
      </c>
      <c r="B357" s="99"/>
      <c r="C357" s="99"/>
      <c r="D357" s="99"/>
      <c r="E357" s="99"/>
      <c r="F357" s="99"/>
      <c r="G357" s="36"/>
    </row>
    <row r="359" spans="1:7" ht="56.25" x14ac:dyDescent="0.3">
      <c r="A359" s="52" t="s">
        <v>65</v>
      </c>
      <c r="B359" s="81" t="s">
        <v>4</v>
      </c>
      <c r="C359" s="81"/>
      <c r="D359" s="81"/>
      <c r="E359" s="50" t="s">
        <v>5</v>
      </c>
      <c r="F359" s="50" t="s">
        <v>6</v>
      </c>
    </row>
    <row r="360" spans="1:7" x14ac:dyDescent="0.3">
      <c r="A360" s="50" t="s">
        <v>7</v>
      </c>
      <c r="B360" s="74" t="s">
        <v>136</v>
      </c>
      <c r="C360" s="74"/>
      <c r="D360" s="74"/>
      <c r="E360" s="50" t="s">
        <v>137</v>
      </c>
      <c r="F360" s="27">
        <v>22982</v>
      </c>
    </row>
    <row r="361" spans="1:7" x14ac:dyDescent="0.3">
      <c r="A361" s="50" t="s">
        <v>8</v>
      </c>
      <c r="B361" s="74" t="s">
        <v>184</v>
      </c>
      <c r="C361" s="74"/>
      <c r="D361" s="74"/>
      <c r="E361" s="50" t="s">
        <v>9</v>
      </c>
      <c r="F361" s="37"/>
    </row>
    <row r="362" spans="1:7" x14ac:dyDescent="0.3">
      <c r="A362" s="50" t="s">
        <v>8</v>
      </c>
      <c r="B362" s="74" t="s">
        <v>185</v>
      </c>
      <c r="C362" s="74"/>
      <c r="D362" s="74"/>
      <c r="E362" s="50" t="s">
        <v>355</v>
      </c>
      <c r="F362" s="27">
        <v>10629</v>
      </c>
    </row>
    <row r="364" spans="1:7" ht="34.5" customHeight="1" x14ac:dyDescent="0.3">
      <c r="A364" s="99" t="s">
        <v>186</v>
      </c>
      <c r="B364" s="99"/>
      <c r="C364" s="99"/>
      <c r="D364" s="99"/>
      <c r="E364" s="99"/>
      <c r="F364" s="99"/>
    </row>
    <row r="366" spans="1:7" ht="56.25" x14ac:dyDescent="0.3">
      <c r="A366" s="52" t="s">
        <v>65</v>
      </c>
      <c r="B366" s="81" t="s">
        <v>4</v>
      </c>
      <c r="C366" s="81"/>
      <c r="D366" s="81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4" t="s">
        <v>136</v>
      </c>
      <c r="C367" s="74"/>
      <c r="D367" s="74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4" t="s">
        <v>187</v>
      </c>
      <c r="C368" s="74"/>
      <c r="D368" s="74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4" t="s">
        <v>188</v>
      </c>
      <c r="C369" s="74"/>
      <c r="D369" s="74"/>
      <c r="E369" s="50" t="s">
        <v>9</v>
      </c>
      <c r="F369" s="27">
        <v>0</v>
      </c>
    </row>
    <row r="370" spans="1:7" s="18" customFormat="1" ht="21" customHeight="1" x14ac:dyDescent="0.3">
      <c r="A370" s="94" t="s">
        <v>189</v>
      </c>
      <c r="B370" s="108" t="s">
        <v>190</v>
      </c>
      <c r="C370" s="106"/>
      <c r="D370" s="109"/>
      <c r="E370" s="110" t="s">
        <v>9</v>
      </c>
      <c r="F370" s="116">
        <v>0</v>
      </c>
      <c r="G370" s="15"/>
    </row>
    <row r="371" spans="1:7" ht="32.25" customHeight="1" x14ac:dyDescent="0.3">
      <c r="A371" s="94"/>
      <c r="B371" s="112" t="s">
        <v>191</v>
      </c>
      <c r="C371" s="113"/>
      <c r="D371" s="114"/>
      <c r="E371" s="111"/>
      <c r="F371" s="117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101" t="s">
        <v>55</v>
      </c>
      <c r="C373" s="101"/>
      <c r="D373" s="101"/>
      <c r="E373" s="101"/>
      <c r="F373" s="101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101" t="s">
        <v>36</v>
      </c>
      <c r="B375" s="101"/>
      <c r="E375" s="101" t="s">
        <v>38</v>
      </c>
      <c r="F375" s="101"/>
      <c r="G375" s="101"/>
    </row>
    <row r="376" spans="1:7" ht="62.25" customHeight="1" x14ac:dyDescent="0.3">
      <c r="A376" s="106" t="s">
        <v>57</v>
      </c>
      <c r="B376" s="106"/>
      <c r="E376" s="76" t="s">
        <v>69</v>
      </c>
      <c r="F376" s="76"/>
      <c r="G376" s="76"/>
    </row>
    <row r="377" spans="1:7" ht="24.75" customHeight="1" x14ac:dyDescent="0.3">
      <c r="A377" s="106" t="s">
        <v>58</v>
      </c>
      <c r="B377" s="106"/>
      <c r="E377" s="115" t="s">
        <v>71</v>
      </c>
      <c r="F377" s="115"/>
      <c r="G377" s="115"/>
    </row>
    <row r="378" spans="1:7" ht="19.5" customHeight="1" x14ac:dyDescent="0.3">
      <c r="A378" s="76" t="s">
        <v>115</v>
      </c>
      <c r="B378" s="76"/>
      <c r="E378" s="115" t="s">
        <v>72</v>
      </c>
      <c r="F378" s="115"/>
      <c r="G378" s="115"/>
    </row>
    <row r="379" spans="1:7" ht="19.5" customHeight="1" x14ac:dyDescent="0.3">
      <c r="A379" s="105" t="s">
        <v>56</v>
      </c>
      <c r="B379" s="105"/>
      <c r="C379" s="18"/>
      <c r="D379" s="18"/>
      <c r="E379" s="105" t="s">
        <v>56</v>
      </c>
      <c r="F379" s="105"/>
      <c r="G379" s="105"/>
    </row>
    <row r="380" spans="1:7" ht="27" customHeight="1" x14ac:dyDescent="0.3">
      <c r="A380" s="76"/>
      <c r="B380" s="76"/>
      <c r="E380" s="76"/>
      <c r="F380" s="76"/>
      <c r="G380" s="76"/>
    </row>
    <row r="381" spans="1:7" s="18" customFormat="1" ht="19.5" customHeight="1" x14ac:dyDescent="0.25">
      <c r="A381" s="118" t="s">
        <v>39</v>
      </c>
      <c r="B381" s="118"/>
      <c r="E381" s="118" t="s">
        <v>39</v>
      </c>
      <c r="F381" s="118"/>
      <c r="G381" s="118"/>
    </row>
    <row r="382" spans="1:7" ht="36.75" customHeight="1" x14ac:dyDescent="0.3">
      <c r="A382" s="76" t="s">
        <v>299</v>
      </c>
      <c r="B382" s="76"/>
      <c r="E382" s="119" t="s">
        <v>301</v>
      </c>
      <c r="F382" s="119"/>
      <c r="G382" s="119"/>
    </row>
    <row r="383" spans="1:7" s="18" customFormat="1" ht="26.25" customHeight="1" x14ac:dyDescent="0.25">
      <c r="A383" s="105" t="s">
        <v>59</v>
      </c>
      <c r="B383" s="105"/>
      <c r="E383" s="120" t="s">
        <v>59</v>
      </c>
      <c r="F383" s="120"/>
      <c r="G383" s="120"/>
    </row>
    <row r="384" spans="1:7" ht="45" customHeight="1" x14ac:dyDescent="0.3">
      <c r="A384" s="101" t="s">
        <v>40</v>
      </c>
      <c r="B384" s="101"/>
      <c r="E384" s="101" t="s">
        <v>40</v>
      </c>
      <c r="F384" s="101"/>
      <c r="G384" s="101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07" t="s">
        <v>37</v>
      </c>
      <c r="B386" s="107"/>
      <c r="E386" s="101" t="s">
        <v>37</v>
      </c>
      <c r="F386" s="101"/>
      <c r="G386" s="101"/>
    </row>
    <row r="387" spans="1:7" x14ac:dyDescent="0.3">
      <c r="A387" s="106" t="s">
        <v>60</v>
      </c>
      <c r="B387" s="106"/>
      <c r="E387" s="106" t="s">
        <v>62</v>
      </c>
      <c r="F387" s="106"/>
      <c r="G387" s="106"/>
    </row>
    <row r="388" spans="1:7" x14ac:dyDescent="0.3">
      <c r="A388" s="104" t="s">
        <v>61</v>
      </c>
      <c r="B388" s="104"/>
      <c r="E388" s="76" t="s">
        <v>63</v>
      </c>
      <c r="F388" s="76"/>
      <c r="G388" s="76"/>
    </row>
    <row r="389" spans="1:7" x14ac:dyDescent="0.3">
      <c r="A389" s="76"/>
      <c r="B389" s="76"/>
      <c r="E389" s="115" t="s">
        <v>64</v>
      </c>
      <c r="F389" s="115"/>
      <c r="G389" s="115"/>
    </row>
    <row r="390" spans="1:7" x14ac:dyDescent="0.3">
      <c r="A390" s="105" t="s">
        <v>56</v>
      </c>
      <c r="B390" s="105"/>
      <c r="C390" s="18"/>
      <c r="D390" s="18"/>
      <c r="E390" s="105" t="s">
        <v>56</v>
      </c>
      <c r="F390" s="105"/>
      <c r="G390" s="105"/>
    </row>
    <row r="391" spans="1:7" x14ac:dyDescent="0.3">
      <c r="A391" s="106"/>
      <c r="B391" s="106"/>
      <c r="E391" s="106"/>
      <c r="F391" s="106"/>
      <c r="G391" s="106"/>
    </row>
    <row r="392" spans="1:7" x14ac:dyDescent="0.3">
      <c r="A392" s="123" t="s">
        <v>39</v>
      </c>
      <c r="B392" s="123"/>
      <c r="C392" s="18"/>
      <c r="D392" s="18"/>
      <c r="E392" s="123" t="s">
        <v>39</v>
      </c>
      <c r="F392" s="123"/>
      <c r="G392" s="123"/>
    </row>
    <row r="393" spans="1:7" ht="44.25" customHeight="1" x14ac:dyDescent="0.3">
      <c r="A393" s="76" t="s">
        <v>300</v>
      </c>
      <c r="B393" s="76"/>
      <c r="E393" s="119" t="s">
        <v>369</v>
      </c>
      <c r="F393" s="119"/>
      <c r="G393" s="119"/>
    </row>
    <row r="394" spans="1:7" ht="26.25" customHeight="1" x14ac:dyDescent="0.3">
      <c r="A394" s="105" t="s">
        <v>59</v>
      </c>
      <c r="B394" s="105"/>
      <c r="C394" s="18"/>
      <c r="D394" s="18"/>
      <c r="E394" s="105" t="s">
        <v>59</v>
      </c>
      <c r="F394" s="105"/>
      <c r="G394" s="105"/>
    </row>
    <row r="395" spans="1:7" x14ac:dyDescent="0.3">
      <c r="A395" s="101" t="s">
        <v>40</v>
      </c>
      <c r="B395" s="101"/>
      <c r="E395" s="101" t="s">
        <v>40</v>
      </c>
      <c r="F395" s="101"/>
      <c r="G395" s="101"/>
    </row>
  </sheetData>
  <mergeCells count="330"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7" zoomScale="70" zoomScaleNormal="100" zoomScaleSheetLayoutView="70" workbookViewId="0">
      <selection activeCell="K106" sqref="K106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53" t="s">
        <v>133</v>
      </c>
      <c r="E1" s="153"/>
      <c r="F1" s="153"/>
    </row>
    <row r="2" spans="2:6" x14ac:dyDescent="0.3">
      <c r="D2" s="153" t="str">
        <f>'Приложение 1'!E2</f>
        <v xml:space="preserve">к  Дополнительному соглашению </v>
      </c>
      <c r="E2" s="153"/>
      <c r="F2" s="153"/>
    </row>
    <row r="3" spans="2:6" x14ac:dyDescent="0.3">
      <c r="D3" s="153" t="str">
        <f>'Приложение 1'!E3</f>
        <v>от "13" мая 2024 года № 5</v>
      </c>
      <c r="E3" s="153"/>
      <c r="F3" s="153"/>
    </row>
    <row r="4" spans="2:6" x14ac:dyDescent="0.3">
      <c r="D4" s="153" t="s">
        <v>97</v>
      </c>
      <c r="E4" s="153"/>
      <c r="F4" s="153"/>
    </row>
    <row r="5" spans="2:6" x14ac:dyDescent="0.3">
      <c r="D5" s="153" t="s">
        <v>0</v>
      </c>
      <c r="E5" s="153"/>
      <c r="F5" s="153"/>
    </row>
    <row r="6" spans="2:6" x14ac:dyDescent="0.3">
      <c r="D6" s="153" t="s">
        <v>1</v>
      </c>
      <c r="E6" s="153"/>
      <c r="F6" s="153"/>
    </row>
    <row r="7" spans="2:6" x14ac:dyDescent="0.3">
      <c r="D7" s="153" t="str">
        <f>'Приложение 1'!E7</f>
        <v>страхованию от 29.12.2023г.  № 1</v>
      </c>
      <c r="E7" s="153"/>
      <c r="F7" s="153"/>
    </row>
    <row r="9" spans="2:6" x14ac:dyDescent="0.3">
      <c r="B9" s="154" t="s">
        <v>2</v>
      </c>
      <c r="C9" s="154"/>
      <c r="D9" s="154"/>
      <c r="E9" s="154"/>
      <c r="F9" s="12"/>
    </row>
    <row r="10" spans="2:6" x14ac:dyDescent="0.3">
      <c r="B10" s="154" t="s">
        <v>303</v>
      </c>
      <c r="C10" s="154"/>
      <c r="D10" s="154"/>
      <c r="E10" s="154"/>
      <c r="F10" s="13"/>
    </row>
    <row r="11" spans="2:6" s="9" customFormat="1" ht="15" x14ac:dyDescent="0.25">
      <c r="B11" s="155" t="s">
        <v>103</v>
      </c>
      <c r="C11" s="155"/>
      <c r="D11" s="155"/>
      <c r="E11" s="155"/>
      <c r="F11" s="14"/>
    </row>
    <row r="12" spans="2:6" s="9" customFormat="1" ht="15" x14ac:dyDescent="0.25">
      <c r="B12" s="155" t="s">
        <v>110</v>
      </c>
      <c r="C12" s="155"/>
      <c r="D12" s="155"/>
      <c r="E12" s="155"/>
      <c r="F12" s="14"/>
    </row>
    <row r="13" spans="2:6" s="9" customFormat="1" ht="15" x14ac:dyDescent="0.25">
      <c r="B13" s="155" t="s">
        <v>111</v>
      </c>
      <c r="C13" s="155"/>
      <c r="D13" s="155"/>
      <c r="E13" s="155"/>
      <c r="F13" s="14"/>
    </row>
    <row r="14" spans="2:6" s="9" customFormat="1" ht="15" x14ac:dyDescent="0.25">
      <c r="B14" s="155" t="s">
        <v>112</v>
      </c>
      <c r="C14" s="155"/>
      <c r="D14" s="155"/>
      <c r="E14" s="155"/>
      <c r="F14" s="14"/>
    </row>
    <row r="15" spans="2:6" s="9" customFormat="1" ht="15" x14ac:dyDescent="0.25">
      <c r="B15" s="155" t="s">
        <v>113</v>
      </c>
      <c r="C15" s="155"/>
      <c r="D15" s="155"/>
      <c r="E15" s="155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57" t="s">
        <v>68</v>
      </c>
      <c r="C17" s="157"/>
      <c r="D17" s="157"/>
      <c r="E17" s="157"/>
      <c r="F17" s="13"/>
    </row>
    <row r="18" spans="1:15" s="9" customFormat="1" ht="15" x14ac:dyDescent="0.25">
      <c r="B18" s="158" t="s">
        <v>108</v>
      </c>
      <c r="C18" s="158"/>
      <c r="D18" s="158"/>
      <c r="E18" s="158"/>
      <c r="F18" s="14"/>
    </row>
    <row r="19" spans="1:15" s="9" customFormat="1" ht="15" x14ac:dyDescent="0.25">
      <c r="B19" s="155" t="s">
        <v>3</v>
      </c>
      <c r="C19" s="155"/>
      <c r="D19" s="155"/>
      <c r="E19" s="155"/>
      <c r="F19" s="14"/>
    </row>
    <row r="20" spans="1:15" s="9" customFormat="1" ht="15" x14ac:dyDescent="0.25">
      <c r="B20" s="155" t="s">
        <v>109</v>
      </c>
      <c r="C20" s="155"/>
      <c r="D20" s="155"/>
      <c r="E20" s="155"/>
      <c r="F20" s="14"/>
    </row>
    <row r="21" spans="1:15" x14ac:dyDescent="0.3">
      <c r="B21" s="154"/>
      <c r="C21" s="154"/>
      <c r="D21" s="154"/>
      <c r="E21" s="154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56" t="s">
        <v>42</v>
      </c>
      <c r="C26" s="156"/>
      <c r="D26" s="156"/>
      <c r="E26" s="38" t="s">
        <v>43</v>
      </c>
      <c r="F26" s="16"/>
    </row>
    <row r="27" spans="1:15" ht="46.5" customHeight="1" x14ac:dyDescent="0.3">
      <c r="A27" s="10" t="s">
        <v>7</v>
      </c>
      <c r="B27" s="74" t="s">
        <v>192</v>
      </c>
      <c r="C27" s="74"/>
      <c r="D27" s="74"/>
      <c r="E27" s="11">
        <f>E28</f>
        <v>790497790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4" t="s">
        <v>242</v>
      </c>
      <c r="C28" s="74"/>
      <c r="D28" s="74"/>
      <c r="E28" s="72">
        <f>790861840+3430-22580-344900</f>
        <v>790497790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4" t="s">
        <v>66</v>
      </c>
      <c r="C29" s="74"/>
      <c r="D29" s="74"/>
      <c r="E29" s="11">
        <f>E30+E32+E31</f>
        <v>628337100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4" t="s">
        <v>44</v>
      </c>
      <c r="C30" s="74"/>
      <c r="D30" s="74"/>
      <c r="E30" s="72">
        <f>135708260-16387120</f>
        <v>119321140</v>
      </c>
      <c r="G30" s="20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4" t="s">
        <v>193</v>
      </c>
      <c r="C31" s="74"/>
      <c r="D31" s="74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4" t="s">
        <v>45</v>
      </c>
      <c r="C32" s="74"/>
      <c r="D32" s="74"/>
      <c r="E32" s="72">
        <f>281157780+1889690+1353460</f>
        <v>284400930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4" t="s">
        <v>266</v>
      </c>
      <c r="C33" s="74"/>
      <c r="D33" s="74"/>
      <c r="E33" s="11">
        <v>70607230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4" t="s">
        <v>46</v>
      </c>
      <c r="C34" s="74"/>
      <c r="D34" s="74"/>
      <c r="E34" s="11">
        <f>E35+E89</f>
        <v>3242251920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4" t="s">
        <v>47</v>
      </c>
      <c r="C35" s="74"/>
      <c r="D35" s="74"/>
      <c r="E35" s="11">
        <f>SUM(E36:E60)</f>
        <v>3054147770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4" t="s">
        <v>143</v>
      </c>
      <c r="C36" s="74"/>
      <c r="D36" s="74"/>
      <c r="E36" s="11">
        <v>84071890</v>
      </c>
      <c r="G36" s="20"/>
      <c r="H36" s="66"/>
      <c r="I36" s="67"/>
      <c r="J36" s="15"/>
      <c r="K36" s="66"/>
      <c r="L36" s="15"/>
      <c r="M36" s="68"/>
      <c r="N36" s="15"/>
      <c r="O36" s="15"/>
    </row>
    <row r="37" spans="1:15" ht="22.5" customHeight="1" x14ac:dyDescent="0.3">
      <c r="A37" s="7" t="s">
        <v>201</v>
      </c>
      <c r="B37" s="74" t="s">
        <v>116</v>
      </c>
      <c r="C37" s="74"/>
      <c r="D37" s="74"/>
      <c r="E37" s="11">
        <v>41760580</v>
      </c>
      <c r="G37" s="20"/>
      <c r="H37" s="66"/>
      <c r="I37" s="67"/>
      <c r="J37" s="15"/>
      <c r="K37" s="66"/>
      <c r="L37" s="15"/>
      <c r="M37" s="15"/>
      <c r="N37" s="15"/>
      <c r="O37" s="15"/>
    </row>
    <row r="38" spans="1:15" ht="22.5" customHeight="1" x14ac:dyDescent="0.3">
      <c r="A38" s="7" t="s">
        <v>202</v>
      </c>
      <c r="B38" s="74" t="s">
        <v>117</v>
      </c>
      <c r="C38" s="74"/>
      <c r="D38" s="74"/>
      <c r="E38" s="25">
        <v>60426407</v>
      </c>
      <c r="G38" s="20"/>
      <c r="H38" s="66"/>
      <c r="I38" s="67"/>
      <c r="J38" s="15"/>
      <c r="K38" s="66"/>
      <c r="L38" s="15"/>
      <c r="M38" s="68"/>
      <c r="N38" s="15"/>
      <c r="O38" s="15"/>
    </row>
    <row r="39" spans="1:15" ht="22.5" customHeight="1" x14ac:dyDescent="0.3">
      <c r="A39" s="7" t="s">
        <v>203</v>
      </c>
      <c r="B39" s="74" t="s">
        <v>118</v>
      </c>
      <c r="C39" s="74"/>
      <c r="D39" s="74"/>
      <c r="E39" s="73">
        <f>9331000+1066200</f>
        <v>10397200</v>
      </c>
      <c r="G39" s="20"/>
      <c r="H39" s="66"/>
      <c r="I39" s="67"/>
      <c r="J39" s="15"/>
      <c r="K39" s="66"/>
      <c r="L39" s="15"/>
      <c r="M39" s="15"/>
      <c r="N39" s="15"/>
      <c r="O39" s="15"/>
    </row>
    <row r="40" spans="1:15" ht="22.5" customHeight="1" x14ac:dyDescent="0.3">
      <c r="A40" s="7" t="s">
        <v>204</v>
      </c>
      <c r="B40" s="74" t="s">
        <v>119</v>
      </c>
      <c r="C40" s="74"/>
      <c r="D40" s="74"/>
      <c r="E40" s="73">
        <f>61943790-1066200</f>
        <v>60877590</v>
      </c>
      <c r="G40" s="20"/>
      <c r="H40" s="66"/>
      <c r="I40" s="67"/>
      <c r="J40" s="15"/>
      <c r="K40" s="66"/>
      <c r="L40" s="15"/>
      <c r="M40" s="68"/>
      <c r="N40" s="15"/>
      <c r="O40" s="15"/>
    </row>
    <row r="41" spans="1:15" ht="22.5" customHeight="1" x14ac:dyDescent="0.3">
      <c r="A41" s="7" t="s">
        <v>205</v>
      </c>
      <c r="B41" s="74" t="s">
        <v>120</v>
      </c>
      <c r="C41" s="74"/>
      <c r="D41" s="74"/>
      <c r="E41" s="25">
        <v>198404490</v>
      </c>
      <c r="G41" s="20"/>
      <c r="H41" s="66"/>
      <c r="I41" s="67"/>
      <c r="J41" s="15"/>
      <c r="K41" s="66"/>
      <c r="L41" s="15"/>
      <c r="M41" s="68"/>
      <c r="N41" s="15"/>
      <c r="O41" s="15"/>
    </row>
    <row r="42" spans="1:15" ht="22.5" customHeight="1" x14ac:dyDescent="0.3">
      <c r="A42" s="7" t="s">
        <v>206</v>
      </c>
      <c r="B42" s="74" t="s">
        <v>121</v>
      </c>
      <c r="C42" s="74"/>
      <c r="D42" s="74"/>
      <c r="E42" s="11">
        <v>112195700</v>
      </c>
      <c r="G42" s="20"/>
      <c r="H42" s="66"/>
      <c r="I42" s="67"/>
      <c r="J42" s="15"/>
      <c r="K42" s="66"/>
      <c r="L42" s="15"/>
      <c r="M42" s="68"/>
      <c r="N42" s="15"/>
      <c r="O42" s="15"/>
    </row>
    <row r="43" spans="1:15" ht="22.5" customHeight="1" x14ac:dyDescent="0.3">
      <c r="A43" s="7" t="s">
        <v>207</v>
      </c>
      <c r="B43" s="74" t="s">
        <v>74</v>
      </c>
      <c r="C43" s="74"/>
      <c r="D43" s="74"/>
      <c r="E43" s="11">
        <v>108473780</v>
      </c>
      <c r="G43" s="20"/>
      <c r="H43" s="66"/>
      <c r="I43" s="67"/>
      <c r="J43" s="15"/>
      <c r="K43" s="66"/>
      <c r="L43" s="15"/>
      <c r="M43" s="15"/>
      <c r="N43" s="15"/>
      <c r="O43" s="15"/>
    </row>
    <row r="44" spans="1:15" ht="22.5" customHeight="1" x14ac:dyDescent="0.3">
      <c r="A44" s="7" t="s">
        <v>208</v>
      </c>
      <c r="B44" s="74" t="s">
        <v>122</v>
      </c>
      <c r="C44" s="74"/>
      <c r="D44" s="74"/>
      <c r="E44" s="11">
        <v>207821110</v>
      </c>
      <c r="G44" s="20"/>
      <c r="H44" s="66"/>
      <c r="I44" s="67"/>
      <c r="J44" s="15"/>
      <c r="K44" s="66"/>
      <c r="L44" s="15"/>
      <c r="M44" s="68"/>
      <c r="N44" s="15"/>
      <c r="O44" s="15"/>
    </row>
    <row r="45" spans="1:15" ht="22.5" customHeight="1" x14ac:dyDescent="0.3">
      <c r="A45" s="7" t="s">
        <v>209</v>
      </c>
      <c r="B45" s="74" t="s">
        <v>123</v>
      </c>
      <c r="C45" s="74"/>
      <c r="D45" s="74"/>
      <c r="E45" s="11">
        <v>66365500</v>
      </c>
      <c r="G45" s="20"/>
      <c r="H45" s="66"/>
      <c r="I45" s="67"/>
      <c r="J45" s="15"/>
      <c r="K45" s="66"/>
      <c r="L45" s="15"/>
      <c r="M45" s="15"/>
      <c r="N45" s="15"/>
      <c r="O45" s="15"/>
    </row>
    <row r="46" spans="1:15" ht="22.5" customHeight="1" x14ac:dyDescent="0.3">
      <c r="A46" s="7" t="s">
        <v>210</v>
      </c>
      <c r="B46" s="74" t="s">
        <v>124</v>
      </c>
      <c r="C46" s="74"/>
      <c r="D46" s="74"/>
      <c r="E46" s="11">
        <f>173334420-3397620-177760</f>
        <v>169759040</v>
      </c>
      <c r="G46" s="20"/>
      <c r="H46" s="66"/>
      <c r="I46" s="67"/>
      <c r="J46" s="15"/>
      <c r="K46" s="66"/>
      <c r="L46" s="15"/>
      <c r="M46" s="68"/>
      <c r="N46" s="15"/>
      <c r="O46" s="15"/>
    </row>
    <row r="47" spans="1:15" ht="22.5" customHeight="1" x14ac:dyDescent="0.3">
      <c r="A47" s="7" t="s">
        <v>211</v>
      </c>
      <c r="B47" s="74" t="s">
        <v>125</v>
      </c>
      <c r="C47" s="74"/>
      <c r="D47" s="74"/>
      <c r="E47" s="11">
        <v>40475660</v>
      </c>
      <c r="G47" s="20"/>
      <c r="H47" s="66"/>
      <c r="I47" s="67"/>
      <c r="J47" s="15"/>
      <c r="K47" s="66"/>
      <c r="L47" s="15"/>
      <c r="M47" s="68"/>
      <c r="N47" s="15"/>
      <c r="O47" s="15"/>
    </row>
    <row r="48" spans="1:15" ht="22.5" customHeight="1" x14ac:dyDescent="0.3">
      <c r="A48" s="7" t="s">
        <v>212</v>
      </c>
      <c r="B48" s="74" t="s">
        <v>126</v>
      </c>
      <c r="C48" s="74"/>
      <c r="D48" s="74"/>
      <c r="E48" s="11">
        <v>73807440</v>
      </c>
      <c r="G48" s="20"/>
      <c r="H48" s="66"/>
      <c r="I48" s="67"/>
      <c r="J48" s="15"/>
      <c r="K48" s="66"/>
      <c r="L48" s="15"/>
      <c r="M48" s="68"/>
      <c r="N48" s="15"/>
      <c r="O48" s="15"/>
    </row>
    <row r="49" spans="1:15" ht="22.5" customHeight="1" x14ac:dyDescent="0.3">
      <c r="A49" s="7" t="s">
        <v>213</v>
      </c>
      <c r="B49" s="74" t="s">
        <v>144</v>
      </c>
      <c r="C49" s="74"/>
      <c r="D49" s="74"/>
      <c r="E49" s="11">
        <v>52925040</v>
      </c>
      <c r="G49" s="20"/>
      <c r="H49" s="66"/>
      <c r="I49" s="67"/>
      <c r="J49" s="15"/>
      <c r="K49" s="66"/>
      <c r="L49" s="15"/>
      <c r="M49" s="68"/>
      <c r="N49" s="15"/>
      <c r="O49" s="15"/>
    </row>
    <row r="50" spans="1:15" ht="22.5" customHeight="1" x14ac:dyDescent="0.3">
      <c r="A50" s="7" t="s">
        <v>214</v>
      </c>
      <c r="B50" s="74" t="s">
        <v>127</v>
      </c>
      <c r="C50" s="74"/>
      <c r="D50" s="74"/>
      <c r="E50" s="11">
        <v>58584600</v>
      </c>
      <c r="G50" s="20"/>
      <c r="H50" s="66"/>
      <c r="I50" s="67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4" t="s">
        <v>260</v>
      </c>
      <c r="C51" s="74"/>
      <c r="D51" s="74"/>
      <c r="E51" s="11">
        <v>12054220</v>
      </c>
      <c r="G51" s="20"/>
      <c r="H51" s="66"/>
      <c r="I51" s="67"/>
      <c r="J51" s="15"/>
      <c r="K51" s="66"/>
      <c r="L51" s="15"/>
      <c r="M51" s="68"/>
      <c r="N51" s="15"/>
      <c r="O51" s="15"/>
    </row>
    <row r="52" spans="1:15" ht="22.5" customHeight="1" x14ac:dyDescent="0.3">
      <c r="A52" s="7" t="s">
        <v>216</v>
      </c>
      <c r="B52" s="74" t="s">
        <v>128</v>
      </c>
      <c r="C52" s="74"/>
      <c r="D52" s="74"/>
      <c r="E52" s="11">
        <v>62737810</v>
      </c>
      <c r="G52" s="20"/>
      <c r="H52" s="66"/>
      <c r="I52" s="67"/>
      <c r="J52" s="15"/>
      <c r="K52" s="66"/>
      <c r="L52" s="15"/>
      <c r="M52" s="68"/>
      <c r="N52" s="15"/>
      <c r="O52" s="15"/>
    </row>
    <row r="53" spans="1:15" ht="22.5" customHeight="1" x14ac:dyDescent="0.3">
      <c r="A53" s="7" t="s">
        <v>217</v>
      </c>
      <c r="B53" s="74" t="s">
        <v>129</v>
      </c>
      <c r="C53" s="74"/>
      <c r="D53" s="74"/>
      <c r="E53" s="11">
        <v>230471853</v>
      </c>
      <c r="G53" s="20"/>
      <c r="H53" s="66"/>
      <c r="I53" s="67"/>
      <c r="J53" s="15"/>
      <c r="K53" s="66"/>
      <c r="L53" s="15"/>
      <c r="M53" s="68"/>
      <c r="N53" s="15"/>
      <c r="O53" s="15"/>
    </row>
    <row r="54" spans="1:15" ht="22.5" customHeight="1" x14ac:dyDescent="0.3">
      <c r="A54" s="7" t="s">
        <v>218</v>
      </c>
      <c r="B54" s="74" t="s">
        <v>75</v>
      </c>
      <c r="C54" s="74"/>
      <c r="D54" s="74"/>
      <c r="E54" s="11">
        <v>189262190</v>
      </c>
      <c r="G54" s="20"/>
      <c r="H54" s="66"/>
      <c r="I54" s="67"/>
      <c r="J54" s="15"/>
      <c r="K54" s="66"/>
      <c r="L54" s="15"/>
      <c r="M54" s="68"/>
      <c r="N54" s="15"/>
      <c r="O54" s="15"/>
    </row>
    <row r="55" spans="1:15" ht="22.5" customHeight="1" x14ac:dyDescent="0.3">
      <c r="A55" s="7" t="s">
        <v>219</v>
      </c>
      <c r="B55" s="74" t="s">
        <v>130</v>
      </c>
      <c r="C55" s="74"/>
      <c r="D55" s="74"/>
      <c r="E55" s="11">
        <v>106899260</v>
      </c>
      <c r="G55" s="20"/>
      <c r="H55" s="66"/>
      <c r="I55" s="67"/>
      <c r="J55" s="15"/>
      <c r="K55" s="66"/>
      <c r="L55" s="15"/>
      <c r="M55" s="68"/>
      <c r="N55" s="15"/>
      <c r="O55" s="15"/>
    </row>
    <row r="56" spans="1:15" ht="22.5" customHeight="1" x14ac:dyDescent="0.3">
      <c r="A56" s="7" t="s">
        <v>220</v>
      </c>
      <c r="B56" s="74" t="s">
        <v>131</v>
      </c>
      <c r="C56" s="74"/>
      <c r="D56" s="74"/>
      <c r="E56" s="11">
        <v>306729290</v>
      </c>
      <c r="G56" s="20"/>
      <c r="H56" s="66"/>
      <c r="I56" s="67"/>
      <c r="J56" s="15"/>
      <c r="K56" s="66"/>
      <c r="L56" s="15"/>
      <c r="M56" s="68"/>
      <c r="N56" s="15"/>
      <c r="O56" s="15"/>
    </row>
    <row r="57" spans="1:15" ht="22.5" customHeight="1" x14ac:dyDescent="0.3">
      <c r="A57" s="7" t="s">
        <v>236</v>
      </c>
      <c r="B57" s="74" t="s">
        <v>76</v>
      </c>
      <c r="C57" s="74"/>
      <c r="D57" s="74"/>
      <c r="E57" s="11">
        <v>13950490</v>
      </c>
      <c r="G57" s="20"/>
      <c r="H57" s="66"/>
      <c r="I57" s="67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4" t="s">
        <v>77</v>
      </c>
      <c r="C58" s="74"/>
      <c r="D58" s="74"/>
      <c r="E58" s="11">
        <v>13276330</v>
      </c>
      <c r="G58" s="20"/>
      <c r="H58" s="66"/>
      <c r="I58" s="67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4" t="s">
        <v>132</v>
      </c>
      <c r="C59" s="74"/>
      <c r="D59" s="74"/>
      <c r="E59" s="11">
        <v>32853360</v>
      </c>
      <c r="G59" s="20"/>
      <c r="H59" s="66"/>
      <c r="I59" s="67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7" t="s">
        <v>239</v>
      </c>
      <c r="C60" s="88" t="s">
        <v>148</v>
      </c>
      <c r="D60" s="89" t="s">
        <v>148</v>
      </c>
      <c r="E60" s="11">
        <v>739566940</v>
      </c>
      <c r="G60" s="20"/>
      <c r="H60" s="66"/>
      <c r="I60" s="67"/>
      <c r="J60" s="20"/>
      <c r="K60" s="20"/>
      <c r="L60" s="66"/>
      <c r="M60" s="69"/>
      <c r="N60" s="15"/>
      <c r="O60" s="69"/>
    </row>
    <row r="61" spans="1:15" ht="36" customHeight="1" x14ac:dyDescent="0.3">
      <c r="A61" s="7"/>
      <c r="B61" s="159" t="s">
        <v>265</v>
      </c>
      <c r="C61" s="160"/>
      <c r="D61" s="161"/>
      <c r="E61" s="25">
        <v>1629030</v>
      </c>
      <c r="G61" s="15"/>
      <c r="H61" s="15"/>
      <c r="I61" s="15"/>
      <c r="J61" s="15"/>
      <c r="K61" s="15"/>
      <c r="L61" s="70"/>
      <c r="M61" s="12"/>
      <c r="N61" s="15"/>
      <c r="O61" s="15"/>
    </row>
    <row r="62" spans="1:15" ht="37.5" customHeight="1" x14ac:dyDescent="0.3">
      <c r="A62" s="7"/>
      <c r="B62" s="159" t="s">
        <v>161</v>
      </c>
      <c r="C62" s="160"/>
      <c r="D62" s="161"/>
      <c r="E62" s="25">
        <v>4499310</v>
      </c>
      <c r="G62" s="15"/>
      <c r="H62" s="15"/>
      <c r="I62" s="15"/>
      <c r="J62" s="15"/>
      <c r="K62" s="15"/>
      <c r="L62" s="70"/>
      <c r="M62" s="12"/>
      <c r="N62" s="15"/>
      <c r="O62" s="15"/>
    </row>
    <row r="63" spans="1:15" ht="37.5" customHeight="1" x14ac:dyDescent="0.3">
      <c r="A63" s="7"/>
      <c r="B63" s="159" t="s">
        <v>162</v>
      </c>
      <c r="C63" s="160"/>
      <c r="D63" s="161"/>
      <c r="E63" s="25">
        <v>1169120</v>
      </c>
      <c r="G63" s="15"/>
      <c r="H63" s="15"/>
      <c r="I63" s="15"/>
      <c r="J63" s="15"/>
      <c r="K63" s="15"/>
      <c r="L63" s="70"/>
      <c r="M63" s="12"/>
      <c r="N63" s="15"/>
      <c r="O63" s="15"/>
    </row>
    <row r="64" spans="1:15" ht="38.25" customHeight="1" x14ac:dyDescent="0.3">
      <c r="A64" s="7"/>
      <c r="B64" s="159" t="s">
        <v>163</v>
      </c>
      <c r="C64" s="160"/>
      <c r="D64" s="161"/>
      <c r="E64" s="25">
        <v>6047990.0000000009</v>
      </c>
      <c r="G64" s="15"/>
      <c r="H64" s="15"/>
      <c r="I64" s="15"/>
      <c r="J64" s="15"/>
      <c r="K64" s="15"/>
      <c r="L64" s="70"/>
      <c r="M64" s="12"/>
      <c r="N64" s="15"/>
      <c r="O64" s="15"/>
    </row>
    <row r="65" spans="1:15" ht="35.25" customHeight="1" x14ac:dyDescent="0.3">
      <c r="A65" s="7"/>
      <c r="B65" s="159" t="s">
        <v>252</v>
      </c>
      <c r="C65" s="160"/>
      <c r="D65" s="161"/>
      <c r="E65" s="25">
        <v>1255500</v>
      </c>
      <c r="G65" s="15"/>
      <c r="H65" s="15"/>
      <c r="I65" s="15"/>
      <c r="J65" s="15"/>
      <c r="K65" s="15"/>
      <c r="L65" s="70"/>
      <c r="M65" s="12"/>
      <c r="N65" s="15"/>
      <c r="O65" s="15"/>
    </row>
    <row r="66" spans="1:15" ht="35.25" customHeight="1" x14ac:dyDescent="0.3">
      <c r="A66" s="7"/>
      <c r="B66" s="87" t="s">
        <v>164</v>
      </c>
      <c r="C66" s="88"/>
      <c r="D66" s="89"/>
      <c r="E66" s="25">
        <v>878330</v>
      </c>
      <c r="G66" s="15"/>
      <c r="H66" s="15"/>
      <c r="I66" s="15"/>
      <c r="J66" s="15"/>
      <c r="K66" s="15"/>
      <c r="L66" s="70"/>
      <c r="M66" s="65"/>
      <c r="N66" s="15"/>
      <c r="O66" s="15"/>
    </row>
    <row r="67" spans="1:15" ht="40.5" customHeight="1" x14ac:dyDescent="0.3">
      <c r="A67" s="7"/>
      <c r="B67" s="87" t="s">
        <v>249</v>
      </c>
      <c r="C67" s="88"/>
      <c r="D67" s="89"/>
      <c r="E67" s="25">
        <v>2513560.0000000005</v>
      </c>
      <c r="G67" s="15"/>
      <c r="H67" s="15"/>
      <c r="I67" s="15"/>
      <c r="J67" s="15"/>
      <c r="K67" s="15"/>
      <c r="L67" s="70"/>
      <c r="M67" s="12"/>
      <c r="N67" s="15"/>
      <c r="O67" s="15"/>
    </row>
    <row r="68" spans="1:15" ht="33.75" customHeight="1" x14ac:dyDescent="0.3">
      <c r="A68" s="7"/>
      <c r="B68" s="87" t="s">
        <v>165</v>
      </c>
      <c r="C68" s="88"/>
      <c r="D68" s="89"/>
      <c r="E68" s="25">
        <v>9150980</v>
      </c>
      <c r="G68" s="15"/>
      <c r="H68" s="15"/>
      <c r="I68" s="15"/>
      <c r="J68" s="15"/>
      <c r="K68" s="15"/>
      <c r="L68" s="70"/>
      <c r="M68" s="12"/>
      <c r="N68" s="15"/>
      <c r="O68" s="15"/>
    </row>
    <row r="69" spans="1:15" ht="36" customHeight="1" x14ac:dyDescent="0.3">
      <c r="A69" s="7"/>
      <c r="B69" s="87" t="s">
        <v>258</v>
      </c>
      <c r="C69" s="88"/>
      <c r="D69" s="89"/>
      <c r="E69" s="25">
        <v>5593300</v>
      </c>
      <c r="G69" s="15"/>
      <c r="H69" s="15"/>
      <c r="I69" s="15"/>
      <c r="J69" s="15"/>
      <c r="K69" s="15"/>
      <c r="L69" s="70"/>
      <c r="M69" s="12"/>
      <c r="N69" s="15"/>
      <c r="O69" s="15"/>
    </row>
    <row r="70" spans="1:15" ht="34.5" customHeight="1" x14ac:dyDescent="0.3">
      <c r="A70" s="7"/>
      <c r="B70" s="87" t="s">
        <v>148</v>
      </c>
      <c r="C70" s="88"/>
      <c r="D70" s="89"/>
      <c r="E70" s="25">
        <v>4442100</v>
      </c>
      <c r="G70" s="15"/>
      <c r="H70" s="15"/>
      <c r="I70" s="15"/>
      <c r="J70" s="15"/>
      <c r="K70" s="15"/>
      <c r="L70" s="70"/>
      <c r="M70" s="12"/>
      <c r="N70" s="15"/>
      <c r="O70" s="15"/>
    </row>
    <row r="71" spans="1:15" ht="34.5" customHeight="1" x14ac:dyDescent="0.3">
      <c r="A71" s="7"/>
      <c r="B71" s="87" t="s">
        <v>149</v>
      </c>
      <c r="C71" s="88"/>
      <c r="D71" s="89"/>
      <c r="E71" s="25">
        <v>11343259.999999998</v>
      </c>
      <c r="G71" s="15"/>
      <c r="H71" s="15"/>
      <c r="I71" s="15"/>
      <c r="J71" s="15"/>
      <c r="K71" s="15"/>
      <c r="L71" s="70"/>
      <c r="M71" s="12"/>
      <c r="N71" s="15"/>
      <c r="O71" s="15"/>
    </row>
    <row r="72" spans="1:15" ht="34.5" customHeight="1" x14ac:dyDescent="0.3">
      <c r="A72" s="7"/>
      <c r="B72" s="87" t="s">
        <v>150</v>
      </c>
      <c r="C72" s="88"/>
      <c r="D72" s="89"/>
      <c r="E72" s="25">
        <v>17065620</v>
      </c>
      <c r="G72" s="15"/>
      <c r="H72" s="15"/>
      <c r="I72" s="15"/>
      <c r="J72" s="15"/>
      <c r="K72" s="15"/>
      <c r="L72" s="70"/>
      <c r="M72" s="12"/>
      <c r="N72" s="15"/>
      <c r="O72" s="15"/>
    </row>
    <row r="73" spans="1:15" ht="34.5" customHeight="1" x14ac:dyDescent="0.3">
      <c r="A73" s="7"/>
      <c r="B73" s="87" t="s">
        <v>151</v>
      </c>
      <c r="C73" s="88"/>
      <c r="D73" s="89"/>
      <c r="E73" s="25">
        <v>12135430</v>
      </c>
      <c r="G73" s="15"/>
      <c r="H73" s="15"/>
      <c r="I73" s="15"/>
      <c r="J73" s="15"/>
      <c r="K73" s="15"/>
      <c r="L73" s="70"/>
      <c r="M73" s="12"/>
      <c r="N73" s="15"/>
      <c r="O73" s="15"/>
    </row>
    <row r="74" spans="1:15" ht="34.5" customHeight="1" x14ac:dyDescent="0.3">
      <c r="A74" s="7"/>
      <c r="B74" s="87" t="s">
        <v>152</v>
      </c>
      <c r="C74" s="88"/>
      <c r="D74" s="89"/>
      <c r="E74" s="25">
        <v>33644340</v>
      </c>
      <c r="G74" s="15"/>
      <c r="H74" s="15"/>
      <c r="I74" s="15"/>
      <c r="J74" s="15"/>
      <c r="K74" s="15"/>
      <c r="L74" s="70"/>
      <c r="M74" s="12"/>
      <c r="N74" s="15"/>
      <c r="O74" s="15"/>
    </row>
    <row r="75" spans="1:15" ht="34.5" customHeight="1" x14ac:dyDescent="0.3">
      <c r="A75" s="7"/>
      <c r="B75" s="87" t="s">
        <v>153</v>
      </c>
      <c r="C75" s="88"/>
      <c r="D75" s="89"/>
      <c r="E75" s="25">
        <v>37526310</v>
      </c>
      <c r="G75" s="15"/>
      <c r="H75" s="15"/>
      <c r="I75" s="15"/>
      <c r="J75" s="15"/>
      <c r="K75" s="15"/>
      <c r="L75" s="70"/>
      <c r="M75" s="12"/>
      <c r="N75" s="15"/>
      <c r="O75" s="15"/>
    </row>
    <row r="76" spans="1:15" ht="34.5" customHeight="1" x14ac:dyDescent="0.3">
      <c r="A76" s="7"/>
      <c r="B76" s="87" t="s">
        <v>154</v>
      </c>
      <c r="C76" s="88"/>
      <c r="D76" s="89"/>
      <c r="E76" s="25">
        <v>9816400</v>
      </c>
      <c r="G76" s="15"/>
      <c r="H76" s="15"/>
      <c r="I76" s="15"/>
      <c r="J76" s="15"/>
      <c r="K76" s="15"/>
      <c r="L76" s="70"/>
      <c r="M76" s="12"/>
      <c r="N76" s="15"/>
      <c r="O76" s="15"/>
    </row>
    <row r="77" spans="1:15" ht="34.5" customHeight="1" x14ac:dyDescent="0.3">
      <c r="A77" s="7"/>
      <c r="B77" s="87" t="s">
        <v>155</v>
      </c>
      <c r="C77" s="88"/>
      <c r="D77" s="89"/>
      <c r="E77" s="25">
        <v>6774310</v>
      </c>
      <c r="G77" s="15"/>
      <c r="H77" s="15"/>
      <c r="I77" s="15"/>
      <c r="J77" s="15"/>
      <c r="K77" s="15"/>
      <c r="L77" s="70"/>
      <c r="M77" s="12"/>
      <c r="N77" s="15"/>
      <c r="O77" s="15"/>
    </row>
    <row r="78" spans="1:15" ht="34.5" customHeight="1" x14ac:dyDescent="0.3">
      <c r="A78" s="7"/>
      <c r="B78" s="87" t="s">
        <v>156</v>
      </c>
      <c r="C78" s="88"/>
      <c r="D78" s="89"/>
      <c r="E78" s="25">
        <v>6422260</v>
      </c>
      <c r="G78" s="15"/>
      <c r="H78" s="15"/>
      <c r="I78" s="15"/>
      <c r="J78" s="15"/>
      <c r="K78" s="15"/>
      <c r="L78" s="70"/>
      <c r="M78" s="12"/>
      <c r="N78" s="15"/>
      <c r="O78" s="15"/>
    </row>
    <row r="79" spans="1:15" ht="34.5" customHeight="1" x14ac:dyDescent="0.3">
      <c r="A79" s="7"/>
      <c r="B79" s="87" t="s">
        <v>157</v>
      </c>
      <c r="C79" s="88"/>
      <c r="D79" s="89"/>
      <c r="E79" s="25">
        <v>9331340</v>
      </c>
      <c r="G79" s="15"/>
      <c r="H79" s="15"/>
      <c r="I79" s="15"/>
      <c r="J79" s="15"/>
      <c r="K79" s="15"/>
      <c r="L79" s="70"/>
      <c r="M79" s="12"/>
      <c r="N79" s="15"/>
      <c r="O79" s="15"/>
    </row>
    <row r="80" spans="1:15" ht="34.5" customHeight="1" x14ac:dyDescent="0.3">
      <c r="A80" s="7"/>
      <c r="B80" s="87" t="s">
        <v>158</v>
      </c>
      <c r="C80" s="88"/>
      <c r="D80" s="89"/>
      <c r="E80" s="25">
        <v>29165680</v>
      </c>
      <c r="G80" s="15"/>
      <c r="H80" s="15"/>
      <c r="I80" s="15"/>
      <c r="J80" s="15"/>
      <c r="K80" s="15"/>
      <c r="L80" s="70"/>
      <c r="M80" s="12"/>
      <c r="N80" s="15"/>
      <c r="O80" s="15"/>
    </row>
    <row r="81" spans="1:15" ht="34.5" customHeight="1" x14ac:dyDescent="0.3">
      <c r="A81" s="7"/>
      <c r="B81" s="159" t="s">
        <v>159</v>
      </c>
      <c r="C81" s="160"/>
      <c r="D81" s="161"/>
      <c r="E81" s="25">
        <v>16587840</v>
      </c>
      <c r="G81" s="15"/>
      <c r="H81" s="15"/>
      <c r="I81" s="15"/>
      <c r="J81" s="15"/>
      <c r="K81" s="15"/>
      <c r="L81" s="70"/>
      <c r="M81" s="12"/>
      <c r="N81" s="15"/>
      <c r="O81" s="15"/>
    </row>
    <row r="82" spans="1:15" ht="34.5" customHeight="1" x14ac:dyDescent="0.3">
      <c r="A82" s="7"/>
      <c r="B82" s="159" t="s">
        <v>160</v>
      </c>
      <c r="C82" s="160"/>
      <c r="D82" s="161"/>
      <c r="E82" s="25">
        <v>65951600</v>
      </c>
      <c r="G82" s="15"/>
      <c r="H82" s="15"/>
      <c r="I82" s="15"/>
      <c r="J82" s="15"/>
      <c r="K82" s="15"/>
      <c r="L82" s="70"/>
      <c r="M82" s="12"/>
      <c r="N82" s="15"/>
      <c r="O82" s="15"/>
    </row>
    <row r="83" spans="1:15" ht="34.5" customHeight="1" x14ac:dyDescent="0.3">
      <c r="A83" s="7"/>
      <c r="B83" s="159" t="s">
        <v>264</v>
      </c>
      <c r="C83" s="160"/>
      <c r="D83" s="161"/>
      <c r="E83" s="25">
        <v>24027020</v>
      </c>
      <c r="G83" s="15"/>
      <c r="H83" s="15"/>
      <c r="I83" s="15"/>
      <c r="J83" s="15"/>
      <c r="K83" s="15"/>
      <c r="L83" s="70"/>
      <c r="M83" s="12"/>
      <c r="N83" s="15"/>
      <c r="O83" s="15"/>
    </row>
    <row r="84" spans="1:15" ht="34.5" customHeight="1" x14ac:dyDescent="0.3">
      <c r="A84" s="7"/>
      <c r="B84" s="159" t="s">
        <v>248</v>
      </c>
      <c r="C84" s="160"/>
      <c r="D84" s="161"/>
      <c r="E84" s="25">
        <v>117343610</v>
      </c>
      <c r="G84" s="15"/>
      <c r="H84" s="15"/>
      <c r="I84" s="15"/>
      <c r="J84" s="15"/>
      <c r="K84" s="15"/>
      <c r="L84" s="70"/>
      <c r="M84" s="12"/>
      <c r="N84" s="15"/>
      <c r="O84" s="15"/>
    </row>
    <row r="85" spans="1:15" ht="34.5" customHeight="1" x14ac:dyDescent="0.3">
      <c r="A85" s="7"/>
      <c r="B85" s="159" t="s">
        <v>262</v>
      </c>
      <c r="C85" s="160"/>
      <c r="D85" s="161"/>
      <c r="E85" s="25">
        <v>57183770</v>
      </c>
      <c r="G85" s="15"/>
      <c r="H85" s="15"/>
      <c r="I85" s="15"/>
      <c r="J85" s="15"/>
      <c r="K85" s="15"/>
      <c r="L85" s="70"/>
      <c r="M85" s="12"/>
      <c r="N85" s="15"/>
      <c r="O85" s="15"/>
    </row>
    <row r="86" spans="1:15" ht="34.5" customHeight="1" x14ac:dyDescent="0.3">
      <c r="A86" s="7"/>
      <c r="B86" s="159" t="s">
        <v>263</v>
      </c>
      <c r="C86" s="160"/>
      <c r="D86" s="161"/>
      <c r="E86" s="25">
        <v>9448810</v>
      </c>
      <c r="G86" s="15"/>
      <c r="H86" s="15"/>
      <c r="I86" s="15"/>
      <c r="J86" s="15"/>
      <c r="K86" s="15"/>
      <c r="L86" s="70"/>
      <c r="M86" s="12"/>
      <c r="N86" s="15"/>
      <c r="O86" s="15"/>
    </row>
    <row r="87" spans="1:15" ht="34.5" customHeight="1" x14ac:dyDescent="0.3">
      <c r="A87" s="7"/>
      <c r="B87" s="159" t="s">
        <v>288</v>
      </c>
      <c r="C87" s="160"/>
      <c r="D87" s="161"/>
      <c r="E87" s="25">
        <v>23702640</v>
      </c>
      <c r="G87" s="15"/>
      <c r="H87" s="15"/>
      <c r="I87" s="15"/>
      <c r="J87" s="15"/>
      <c r="K87" s="15"/>
      <c r="L87" s="70"/>
      <c r="M87" s="12"/>
      <c r="N87" s="15"/>
      <c r="O87" s="15"/>
    </row>
    <row r="88" spans="1:15" ht="34.5" customHeight="1" x14ac:dyDescent="0.3">
      <c r="A88" s="7"/>
      <c r="B88" s="159" t="s">
        <v>289</v>
      </c>
      <c r="C88" s="160"/>
      <c r="D88" s="161"/>
      <c r="E88" s="25">
        <v>5622370</v>
      </c>
      <c r="G88" s="15"/>
      <c r="H88" s="15"/>
      <c r="I88" s="15"/>
      <c r="J88" s="15"/>
      <c r="K88" s="15"/>
      <c r="L88" s="70"/>
      <c r="M88" s="12"/>
      <c r="N88" s="15"/>
      <c r="O88" s="15"/>
    </row>
    <row r="89" spans="1:15" ht="34.5" customHeight="1" x14ac:dyDescent="0.3">
      <c r="A89" s="3" t="s">
        <v>221</v>
      </c>
      <c r="B89" s="74" t="s">
        <v>99</v>
      </c>
      <c r="C89" s="74"/>
      <c r="D89" s="74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4" t="s">
        <v>98</v>
      </c>
      <c r="C90" s="74"/>
      <c r="D90" s="74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4" t="s">
        <v>356</v>
      </c>
      <c r="C91" s="74"/>
      <c r="D91" s="74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4" t="s">
        <v>285</v>
      </c>
      <c r="C92" s="74"/>
      <c r="D92" s="74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4" t="s">
        <v>286</v>
      </c>
      <c r="C93" s="74"/>
      <c r="D93" s="74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4" t="s">
        <v>357</v>
      </c>
      <c r="C94" s="74"/>
      <c r="D94" s="74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4" t="s">
        <v>358</v>
      </c>
      <c r="C95" s="74"/>
      <c r="D95" s="74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4" t="s">
        <v>359</v>
      </c>
      <c r="C96" s="74"/>
      <c r="D96" s="74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4" t="s">
        <v>360</v>
      </c>
      <c r="C97" s="74"/>
      <c r="D97" s="74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4" t="s">
        <v>361</v>
      </c>
      <c r="C98" s="74"/>
      <c r="D98" s="74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4" t="s">
        <v>362</v>
      </c>
      <c r="C99" s="74"/>
      <c r="D99" s="74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4" t="s">
        <v>363</v>
      </c>
      <c r="C100" s="74"/>
      <c r="D100" s="74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4" t="s">
        <v>364</v>
      </c>
      <c r="C101" s="74"/>
      <c r="D101" s="74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4" t="s">
        <v>100</v>
      </c>
      <c r="C102" s="74"/>
      <c r="D102" s="74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4" t="s">
        <v>365</v>
      </c>
      <c r="C103" s="74"/>
      <c r="D103" s="74"/>
      <c r="E103" s="162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4" t="s">
        <v>366</v>
      </c>
      <c r="C104" s="74"/>
      <c r="D104" s="74"/>
      <c r="E104" s="163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4" t="s">
        <v>367</v>
      </c>
      <c r="C105" s="74"/>
      <c r="D105" s="74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4" t="s">
        <v>196</v>
      </c>
      <c r="C106" s="74"/>
      <c r="D106" s="74"/>
      <c r="E106" s="11">
        <f>131130520-11323150</f>
        <v>119807370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4" t="s">
        <v>198</v>
      </c>
      <c r="C107" s="74"/>
      <c r="D107" s="74"/>
      <c r="E107" s="11">
        <v>0</v>
      </c>
    </row>
    <row r="108" spans="1:15" ht="28.5" customHeight="1" x14ac:dyDescent="0.3">
      <c r="A108" s="4"/>
      <c r="B108" s="74" t="s">
        <v>33</v>
      </c>
      <c r="C108" s="74"/>
      <c r="D108" s="74"/>
      <c r="E108" s="11">
        <f>E107+E106+E34+E27+E29+E33</f>
        <v>4851501410</v>
      </c>
      <c r="G108" s="11">
        <v>4851501410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4" t="s">
        <v>55</v>
      </c>
      <c r="C112" s="154"/>
      <c r="D112" s="154"/>
      <c r="E112" s="154"/>
      <c r="F112" s="12"/>
    </row>
    <row r="113" spans="1:6" ht="13.5" customHeight="1" x14ac:dyDescent="0.3"/>
    <row r="114" spans="1:6" x14ac:dyDescent="0.3">
      <c r="A114" s="154" t="s">
        <v>36</v>
      </c>
      <c r="B114" s="154"/>
      <c r="D114" s="154" t="s">
        <v>38</v>
      </c>
      <c r="E114" s="154"/>
      <c r="F114" s="154"/>
    </row>
    <row r="115" spans="1:6" x14ac:dyDescent="0.3">
      <c r="A115" s="166" t="s">
        <v>57</v>
      </c>
      <c r="B115" s="166"/>
      <c r="D115" s="165" t="s">
        <v>69</v>
      </c>
      <c r="E115" s="165"/>
      <c r="F115" s="165"/>
    </row>
    <row r="116" spans="1:6" x14ac:dyDescent="0.3">
      <c r="A116" s="165" t="s">
        <v>114</v>
      </c>
      <c r="B116" s="165"/>
      <c r="D116" s="170" t="s">
        <v>70</v>
      </c>
      <c r="E116" s="170"/>
      <c r="F116" s="170"/>
    </row>
    <row r="117" spans="1:6" s="9" customFormat="1" ht="24.75" customHeight="1" x14ac:dyDescent="0.25">
      <c r="A117" s="164" t="s">
        <v>56</v>
      </c>
      <c r="B117" s="164"/>
      <c r="D117" s="164" t="s">
        <v>56</v>
      </c>
      <c r="E117" s="164"/>
      <c r="F117" s="164"/>
    </row>
    <row r="118" spans="1:6" ht="22.5" customHeight="1" x14ac:dyDescent="0.3">
      <c r="A118" s="165"/>
      <c r="B118" s="165"/>
      <c r="D118" s="165"/>
      <c r="E118" s="165"/>
      <c r="F118" s="165"/>
    </row>
    <row r="119" spans="1:6" s="9" customFormat="1" ht="15" x14ac:dyDescent="0.25">
      <c r="A119" s="158" t="s">
        <v>39</v>
      </c>
      <c r="B119" s="158"/>
      <c r="D119" s="158" t="s">
        <v>39</v>
      </c>
      <c r="E119" s="158"/>
      <c r="F119" s="158"/>
    </row>
    <row r="120" spans="1:6" ht="21" customHeight="1" x14ac:dyDescent="0.3">
      <c r="A120" s="165" t="str">
        <f>'Приложение 1'!A382:B382</f>
        <v>Анастасия Дмитриевна Щербакова, директор</v>
      </c>
      <c r="B120" s="165"/>
      <c r="D120" s="166" t="str">
        <f>'Приложение 1'!E382</f>
        <v>Михаил Викторович Степанчук, 
Врио главного врача</v>
      </c>
      <c r="E120" s="166"/>
      <c r="F120" s="166"/>
    </row>
    <row r="121" spans="1:6" s="9" customFormat="1" ht="30" customHeight="1" x14ac:dyDescent="0.25">
      <c r="A121" s="164" t="s">
        <v>59</v>
      </c>
      <c r="B121" s="164"/>
      <c r="D121" s="169" t="s">
        <v>59</v>
      </c>
      <c r="E121" s="169"/>
      <c r="F121" s="169"/>
    </row>
    <row r="122" spans="1:6" ht="21" customHeight="1" x14ac:dyDescent="0.3">
      <c r="A122" s="154" t="s">
        <v>40</v>
      </c>
      <c r="B122" s="154"/>
      <c r="D122" s="154" t="s">
        <v>40</v>
      </c>
      <c r="E122" s="154"/>
      <c r="F122" s="154"/>
    </row>
    <row r="123" spans="1:6" ht="33.75" customHeight="1" x14ac:dyDescent="0.3"/>
    <row r="124" spans="1:6" ht="25.5" customHeight="1" x14ac:dyDescent="0.3">
      <c r="A124" s="167" t="s">
        <v>37</v>
      </c>
      <c r="B124" s="167"/>
      <c r="D124" s="154" t="s">
        <v>37</v>
      </c>
      <c r="E124" s="154"/>
      <c r="F124" s="154"/>
    </row>
    <row r="125" spans="1:6" ht="24" customHeight="1" x14ac:dyDescent="0.3">
      <c r="A125" s="166" t="s">
        <v>60</v>
      </c>
      <c r="B125" s="166"/>
      <c r="D125" s="166" t="s">
        <v>62</v>
      </c>
      <c r="E125" s="166"/>
      <c r="F125" s="166"/>
    </row>
    <row r="126" spans="1:6" ht="24" customHeight="1" x14ac:dyDescent="0.3">
      <c r="A126" s="168" t="s">
        <v>61</v>
      </c>
      <c r="B126" s="168"/>
      <c r="D126" s="165" t="s">
        <v>63</v>
      </c>
      <c r="E126" s="165"/>
      <c r="F126" s="165"/>
    </row>
    <row r="127" spans="1:6" x14ac:dyDescent="0.3">
      <c r="A127" s="165"/>
      <c r="B127" s="165"/>
      <c r="D127" s="170" t="s">
        <v>64</v>
      </c>
      <c r="E127" s="170"/>
      <c r="F127" s="170"/>
    </row>
    <row r="128" spans="1:6" s="9" customFormat="1" ht="27" customHeight="1" x14ac:dyDescent="0.25">
      <c r="A128" s="164" t="s">
        <v>56</v>
      </c>
      <c r="B128" s="164"/>
      <c r="D128" s="164" t="s">
        <v>56</v>
      </c>
      <c r="E128" s="164"/>
      <c r="F128" s="164"/>
    </row>
    <row r="129" spans="1:6" ht="27.75" customHeight="1" x14ac:dyDescent="0.3">
      <c r="A129" s="166"/>
      <c r="B129" s="166"/>
      <c r="D129" s="166"/>
      <c r="E129" s="166"/>
      <c r="F129" s="166"/>
    </row>
    <row r="130" spans="1:6" s="9" customFormat="1" ht="15" x14ac:dyDescent="0.25">
      <c r="A130" s="171" t="s">
        <v>39</v>
      </c>
      <c r="B130" s="171"/>
      <c r="D130" s="171" t="s">
        <v>39</v>
      </c>
      <c r="E130" s="171"/>
      <c r="F130" s="171"/>
    </row>
    <row r="131" spans="1:6" ht="26.25" customHeight="1" x14ac:dyDescent="0.3">
      <c r="A131" s="165" t="str">
        <f>'Приложение 1'!A393</f>
        <v xml:space="preserve"> Ольга Мигдатовна Сухарева, директор</v>
      </c>
      <c r="B131" s="165"/>
      <c r="D131" s="165" t="str">
        <f>'Приложение 1'!E393</f>
        <v>Ольга Сергеевна Сурикова, 
и.о. руководителя</v>
      </c>
      <c r="E131" s="165"/>
      <c r="F131" s="165"/>
    </row>
    <row r="132" spans="1:6" s="9" customFormat="1" ht="30" customHeight="1" x14ac:dyDescent="0.25">
      <c r="A132" s="164" t="s">
        <v>59</v>
      </c>
      <c r="B132" s="164"/>
      <c r="D132" s="164" t="s">
        <v>59</v>
      </c>
      <c r="E132" s="164"/>
      <c r="F132" s="164"/>
    </row>
    <row r="133" spans="1:6" ht="33.75" customHeight="1" x14ac:dyDescent="0.3">
      <c r="A133" s="154" t="s">
        <v>40</v>
      </c>
      <c r="B133" s="154"/>
      <c r="D133" s="154" t="s">
        <v>40</v>
      </c>
      <c r="E133" s="154"/>
      <c r="F133" s="154"/>
    </row>
  </sheetData>
  <mergeCells count="142"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2024-05-12T02:32:05Z</dcterms:modified>
</cp:coreProperties>
</file>