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1'!$A$1:$G$110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28" i="2" l="1"/>
  <c r="F31" i="1" l="1"/>
  <c r="I29" i="1"/>
  <c r="F30" i="1"/>
  <c r="F29" i="1"/>
  <c r="D3" i="2" l="1"/>
  <c r="D2" i="2"/>
  <c r="F62" i="1" l="1"/>
  <c r="F41" i="1" l="1"/>
  <c r="F46" i="1"/>
  <c r="A74" i="2" l="1"/>
  <c r="D74" i="2"/>
  <c r="H31" i="1" l="1"/>
  <c r="J31" i="1" s="1"/>
  <c r="D63" i="2" l="1"/>
  <c r="D58" i="2"/>
  <c r="D59" i="2"/>
  <c r="D57" i="2"/>
  <c r="B17" i="2" l="1"/>
  <c r="E34" i="2"/>
  <c r="F76" i="1"/>
  <c r="E76" i="1"/>
  <c r="F85" i="1" l="1"/>
  <c r="E85" i="1"/>
  <c r="D85" i="1"/>
  <c r="E29" i="2" l="1"/>
  <c r="E27" i="2"/>
  <c r="H30" i="1" l="1"/>
  <c r="J30" i="1" s="1"/>
  <c r="E33" i="2" l="1"/>
  <c r="E51" i="2" l="1"/>
  <c r="H51" i="2" s="1"/>
  <c r="H29" i="1"/>
  <c r="J29" i="1" s="1"/>
  <c r="D7" i="2"/>
  <c r="F37" i="1" l="1"/>
  <c r="A63" i="2" l="1"/>
</calcChain>
</file>

<file path=xl/sharedStrings.xml><?xml version="1.0" encoding="utf-8"?>
<sst xmlns="http://schemas.openxmlformats.org/spreadsheetml/2006/main" count="272" uniqueCount="158">
  <si>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</si>
  <si>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</si>
  <si>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</si>
  <si>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</si>
  <si>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</si>
  <si>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</si>
  <si>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</si>
  <si>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</si>
  <si>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</si>
  <si>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</si>
  <si>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</si>
  <si>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</si>
  <si>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</si>
  <si>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</si>
  <si>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</si>
  <si>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</si>
  <si>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</si>
  <si>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</si>
  <si>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</si>
  <si>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</si>
  <si>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</si>
  <si>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</si>
  <si>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</si>
  <si>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</si>
  <si>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</si>
  <si>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</si>
  <si>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</si>
  <si>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</si>
  <si>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</si>
  <si>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</si>
  <si>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</si>
  <si>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</si>
  <si>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</si>
  <si>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</si>
  <si>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</si>
  <si>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</si>
  <si>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</si>
  <si>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</si>
  <si>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</si>
  <si>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</si>
  <si>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</si>
  <si>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</si>
  <si>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</si>
  <si>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</si>
  <si>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</si>
  <si>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</si>
  <si>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</si>
  <si>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</si>
  <si>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</si>
  <si>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</si>
  <si>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</si>
  <si>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</si>
  <si>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</si>
  <si>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</si>
  <si>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</si>
  <si>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</si>
  <si>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</si>
  <si>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</si>
  <si>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</si>
  <si>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</si>
  <si>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</si>
  <si>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</si>
  <si>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</si>
  <si>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</si>
  <si>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</si>
  <si>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</si>
  <si>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</si>
  <si>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</si>
  <si>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</si>
  <si>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</si>
  <si>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</si>
  <si>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</si>
  <si>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</si>
  <si>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</si>
  <si>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</si>
  <si>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</si>
  <si>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</si>
  <si>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</si>
  <si>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</si>
  <si>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</si>
  <si>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</si>
  <si>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</si>
  <si>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</si>
  <si>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</si>
  <si>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</si>
  <si>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</si>
  <si>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</si>
  <si>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</si>
  <si>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</si>
  <si>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</si>
  <si>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</si>
  <si>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</si>
  <si>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</si>
  <si>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</si>
  <si>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</si>
  <si>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</si>
  <si>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</si>
  <si>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</si>
  <si>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</si>
  <si>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</si>
  <si>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</si>
  <si>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</si>
  <si>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</si>
  <si>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</si>
  <si>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</si>
  <si>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</si>
  <si>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</si>
  <si>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</si>
  <si>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</si>
  <si>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</si>
  <si>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</si>
  <si>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</si>
  <si>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</si>
  <si>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</si>
  <si>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</si>
  <si>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</si>
  <si>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</si>
  <si>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</si>
  <si>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</si>
  <si>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</si>
  <si>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</si>
  <si>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</si>
  <si>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</si>
  <si>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</si>
  <si>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</si>
  <si>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</si>
  <si>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</si>
  <si>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</si>
  <si>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</si>
  <si>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</si>
  <si>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</si>
  <si>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</si>
  <si>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</si>
  <si>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</si>
  <si>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</si>
  <si>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</si>
  <si>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</si>
  <si>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</si>
  <si>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</si>
  <si>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</si>
  <si>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</si>
  <si>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</si>
  <si>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</si>
  <si>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</si>
  <si>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</si>
  <si>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</si>
  <si>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</si>
  <si>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</si>
  <si>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</si>
  <si>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</si>
  <si>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>Булат Балданджапович Жапов, главный врач</t>
  </si>
  <si>
    <t>страхованию от 29.12.2023г.  № 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</si>
  <si>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</si>
  <si>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комплекных посещений</t>
  </si>
  <si>
    <t>посещений</t>
  </si>
  <si>
    <t xml:space="preserve">к  Дополнительному соглашению </t>
  </si>
  <si>
    <t>от "23" апреля 2024 года № 2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</si>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</sst>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tabSelected="1" view="pageBreakPreview" zoomScale="80" zoomScaleNormal="100" zoomScaleSheetLayoutView="80" workbookViewId="0">
      <selection activeCell="F28" sqref="F28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3" t="s">
        <v>42</v>
      </c>
      <c r="F1" s="53"/>
      <c r="G1" s="53"/>
    </row>
    <row r="2" spans="2:7" x14ac:dyDescent="0.3">
      <c r="E2" s="53" t="s">
        <v>155</v>
      </c>
      <c r="F2" s="53"/>
      <c r="G2" s="53"/>
    </row>
    <row r="3" spans="2:7" x14ac:dyDescent="0.3">
      <c r="E3" s="53" t="s">
        <v>156</v>
      </c>
      <c r="F3" s="53"/>
      <c r="G3" s="53"/>
    </row>
    <row r="4" spans="2:7" x14ac:dyDescent="0.3">
      <c r="E4" s="53" t="s">
        <v>62</v>
      </c>
      <c r="F4" s="53"/>
      <c r="G4" s="53"/>
    </row>
    <row r="5" spans="2:7" x14ac:dyDescent="0.3">
      <c r="E5" s="53" t="s">
        <v>0</v>
      </c>
      <c r="F5" s="53"/>
      <c r="G5" s="53"/>
    </row>
    <row r="6" spans="2:7" x14ac:dyDescent="0.3">
      <c r="E6" s="53" t="s">
        <v>1</v>
      </c>
      <c r="F6" s="53"/>
      <c r="G6" s="53"/>
    </row>
    <row r="7" spans="2:7" x14ac:dyDescent="0.3">
      <c r="E7" s="53" t="s">
        <v>151</v>
      </c>
      <c r="F7" s="53"/>
      <c r="G7" s="53"/>
    </row>
    <row r="10" spans="2:7" x14ac:dyDescent="0.3">
      <c r="B10" s="54" t="s">
        <v>74</v>
      </c>
      <c r="C10" s="54"/>
      <c r="D10" s="54"/>
      <c r="E10" s="54"/>
      <c r="F10" s="54"/>
    </row>
    <row r="11" spans="2:7" x14ac:dyDescent="0.3">
      <c r="B11" s="54" t="s">
        <v>152</v>
      </c>
      <c r="C11" s="54"/>
      <c r="D11" s="54"/>
      <c r="E11" s="54"/>
      <c r="F11" s="54"/>
    </row>
    <row r="12" spans="2:7" s="13" customFormat="1" ht="15" x14ac:dyDescent="0.25">
      <c r="B12" s="49" t="s">
        <v>63</v>
      </c>
      <c r="C12" s="49"/>
      <c r="D12" s="49"/>
      <c r="E12" s="49"/>
      <c r="F12" s="49"/>
    </row>
    <row r="13" spans="2:7" s="13" customFormat="1" ht="15" x14ac:dyDescent="0.25">
      <c r="B13" s="49" t="s">
        <v>64</v>
      </c>
      <c r="C13" s="49"/>
      <c r="D13" s="49"/>
      <c r="E13" s="49"/>
      <c r="F13" s="49"/>
    </row>
    <row r="14" spans="2:7" s="13" customFormat="1" ht="15" x14ac:dyDescent="0.25">
      <c r="B14" s="49" t="s">
        <v>65</v>
      </c>
      <c r="C14" s="49"/>
      <c r="D14" s="49"/>
      <c r="E14" s="49"/>
      <c r="F14" s="49"/>
    </row>
    <row r="15" spans="2:7" s="13" customFormat="1" ht="15" x14ac:dyDescent="0.25">
      <c r="B15" s="49" t="s">
        <v>66</v>
      </c>
      <c r="C15" s="49"/>
      <c r="D15" s="49"/>
      <c r="E15" s="49"/>
      <c r="F15" s="49"/>
    </row>
    <row r="16" spans="2:7" s="13" customFormat="1" ht="15" x14ac:dyDescent="0.25">
      <c r="B16" s="49" t="s">
        <v>67</v>
      </c>
      <c r="C16" s="49"/>
      <c r="D16" s="49"/>
      <c r="E16" s="49"/>
      <c r="F16" s="49"/>
    </row>
    <row r="17" spans="1:10" x14ac:dyDescent="0.3">
      <c r="B17" s="12"/>
      <c r="C17" s="12"/>
      <c r="D17" s="12"/>
      <c r="E17" s="12"/>
      <c r="F17" s="12"/>
    </row>
    <row r="18" spans="1:10" ht="39" customHeight="1" x14ac:dyDescent="0.3">
      <c r="A18" s="2"/>
      <c r="B18" s="51" t="s">
        <v>135</v>
      </c>
      <c r="C18" s="51"/>
      <c r="D18" s="51"/>
      <c r="E18" s="51"/>
      <c r="F18" s="51"/>
    </row>
    <row r="19" spans="1:10" s="13" customFormat="1" ht="14.25" customHeight="1" x14ac:dyDescent="0.25">
      <c r="B19" s="49" t="s">
        <v>68</v>
      </c>
      <c r="C19" s="49"/>
      <c r="D19" s="49"/>
      <c r="E19" s="49"/>
      <c r="F19" s="49"/>
    </row>
    <row r="20" spans="1:10" s="13" customFormat="1" ht="14.25" customHeight="1" x14ac:dyDescent="0.25">
      <c r="B20" s="49" t="s">
        <v>2</v>
      </c>
      <c r="C20" s="49"/>
      <c r="D20" s="49"/>
      <c r="E20" s="49"/>
      <c r="F20" s="49"/>
    </row>
    <row r="21" spans="1:10" s="13" customFormat="1" ht="14.25" customHeight="1" x14ac:dyDescent="0.25">
      <c r="B21" s="49" t="s">
        <v>69</v>
      </c>
      <c r="C21" s="49"/>
      <c r="D21" s="49"/>
      <c r="E21" s="49"/>
      <c r="F21" s="49"/>
    </row>
    <row r="23" spans="1:10" x14ac:dyDescent="0.3">
      <c r="A23" s="1" t="s">
        <v>43</v>
      </c>
    </row>
    <row r="25" spans="1:10" ht="37.5" customHeight="1" x14ac:dyDescent="0.3">
      <c r="A25" s="52" t="s">
        <v>40</v>
      </c>
      <c r="B25" s="52"/>
      <c r="C25" s="52"/>
      <c r="D25" s="52"/>
      <c r="E25" s="52"/>
      <c r="F25" s="52"/>
      <c r="G25" s="3"/>
    </row>
    <row r="27" spans="1:10" ht="52.5" customHeight="1" x14ac:dyDescent="0.3">
      <c r="A27" s="7" t="s">
        <v>58</v>
      </c>
      <c r="B27" s="46" t="s">
        <v>3</v>
      </c>
      <c r="C27" s="46"/>
      <c r="D27" s="46"/>
      <c r="E27" s="8" t="s">
        <v>4</v>
      </c>
      <c r="F27" s="5" t="s">
        <v>5</v>
      </c>
    </row>
    <row r="28" spans="1:10" ht="19.5" customHeight="1" x14ac:dyDescent="0.3">
      <c r="A28" s="28" t="s">
        <v>6</v>
      </c>
      <c r="B28" s="47" t="s">
        <v>7</v>
      </c>
      <c r="C28" s="47"/>
      <c r="D28" s="47"/>
      <c r="E28" s="18" t="s">
        <v>8</v>
      </c>
      <c r="F28" s="92">
        <v>45299</v>
      </c>
      <c r="G28" s="20"/>
      <c r="H28" s="1" t="s">
        <v>146</v>
      </c>
    </row>
    <row r="29" spans="1:10" ht="19.5" customHeight="1" x14ac:dyDescent="0.3">
      <c r="A29" s="28" t="s">
        <v>9</v>
      </c>
      <c r="B29" s="45" t="s">
        <v>103</v>
      </c>
      <c r="C29" s="45"/>
      <c r="D29" s="45"/>
      <c r="E29" s="18" t="s">
        <v>10</v>
      </c>
      <c r="F29" s="14">
        <f>77735+21570+84344-900-F41</f>
        <v>92540</v>
      </c>
      <c r="G29" s="20"/>
      <c r="H29" s="15">
        <f>F29+F41</f>
        <v>182749</v>
      </c>
      <c r="I29" s="1">
        <f>84344+76835+21570</f>
        <v>182749</v>
      </c>
      <c r="J29" s="15">
        <f>I29-H29</f>
        <v>0</v>
      </c>
    </row>
    <row r="30" spans="1:10" ht="27" customHeight="1" x14ac:dyDescent="0.3">
      <c r="A30" s="29" t="s">
        <v>11</v>
      </c>
      <c r="B30" s="45" t="s">
        <v>102</v>
      </c>
      <c r="C30" s="45"/>
      <c r="D30" s="45"/>
      <c r="E30" s="24" t="s">
        <v>10</v>
      </c>
      <c r="F30" s="14">
        <f>77735-F46-900</f>
        <v>70970</v>
      </c>
      <c r="G30" s="20"/>
      <c r="H30" s="15">
        <f>F30+F46</f>
        <v>76835</v>
      </c>
      <c r="I30" s="1">
        <v>76835</v>
      </c>
      <c r="J30" s="15">
        <f>I30-H30</f>
        <v>0</v>
      </c>
    </row>
    <row r="31" spans="1:10" ht="27.75" customHeight="1" x14ac:dyDescent="0.3">
      <c r="A31" s="17" t="s">
        <v>12</v>
      </c>
      <c r="B31" s="45" t="s">
        <v>13</v>
      </c>
      <c r="C31" s="45"/>
      <c r="D31" s="45"/>
      <c r="E31" s="24" t="s">
        <v>10</v>
      </c>
      <c r="F31" s="14">
        <f>41536-F49-100</f>
        <v>41436</v>
      </c>
      <c r="G31" s="20"/>
      <c r="H31" s="15">
        <f>F31+F49</f>
        <v>41436</v>
      </c>
      <c r="I31" s="1">
        <v>41436</v>
      </c>
      <c r="J31" s="15">
        <f>I31-H31</f>
        <v>0</v>
      </c>
    </row>
    <row r="32" spans="1:10" x14ac:dyDescent="0.3">
      <c r="A32" s="20"/>
      <c r="B32" s="20"/>
      <c r="C32" s="20"/>
      <c r="D32" s="20"/>
      <c r="E32" s="20"/>
      <c r="F32" s="20"/>
      <c r="G32" s="20"/>
    </row>
    <row r="33" spans="1:7" x14ac:dyDescent="0.3">
      <c r="A33" s="20"/>
      <c r="B33" s="20"/>
      <c r="C33" s="20"/>
      <c r="D33" s="20"/>
      <c r="E33" s="20"/>
      <c r="F33" s="20"/>
      <c r="G33" s="20"/>
    </row>
    <row r="34" spans="1:7" ht="36.75" customHeight="1" x14ac:dyDescent="0.3">
      <c r="A34" s="48" t="s">
        <v>41</v>
      </c>
      <c r="B34" s="48"/>
      <c r="C34" s="48"/>
      <c r="D34" s="48"/>
      <c r="E34" s="48"/>
      <c r="F34" s="48"/>
      <c r="G34" s="20"/>
    </row>
    <row r="35" spans="1:7" x14ac:dyDescent="0.3">
      <c r="A35" s="20"/>
      <c r="B35" s="20"/>
      <c r="C35" s="20"/>
      <c r="D35" s="20"/>
      <c r="E35" s="20"/>
      <c r="F35" s="20"/>
      <c r="G35" s="20"/>
    </row>
    <row r="36" spans="1:7" ht="56.25" x14ac:dyDescent="0.3">
      <c r="A36" s="27" t="s">
        <v>58</v>
      </c>
      <c r="B36" s="50" t="s">
        <v>3</v>
      </c>
      <c r="C36" s="50"/>
      <c r="D36" s="50"/>
      <c r="E36" s="18" t="s">
        <v>4</v>
      </c>
      <c r="F36" s="24" t="s">
        <v>5</v>
      </c>
      <c r="G36" s="20"/>
    </row>
    <row r="37" spans="1:7" ht="37.5" customHeight="1" x14ac:dyDescent="0.3">
      <c r="A37" s="30" t="s">
        <v>6</v>
      </c>
      <c r="B37" s="45" t="s">
        <v>14</v>
      </c>
      <c r="C37" s="45"/>
      <c r="D37" s="45"/>
      <c r="E37" s="18" t="s">
        <v>10</v>
      </c>
      <c r="F37" s="14">
        <f>F38+F39+F40</f>
        <v>5854</v>
      </c>
      <c r="G37" s="20"/>
    </row>
    <row r="38" spans="1:7" ht="22.5" customHeight="1" x14ac:dyDescent="0.3">
      <c r="A38" s="17" t="s">
        <v>15</v>
      </c>
      <c r="B38" s="45" t="s">
        <v>16</v>
      </c>
      <c r="C38" s="45"/>
      <c r="D38" s="45"/>
      <c r="E38" s="24" t="s">
        <v>10</v>
      </c>
      <c r="F38" s="14">
        <v>1356</v>
      </c>
      <c r="G38" s="20"/>
    </row>
    <row r="39" spans="1:7" ht="22.5" customHeight="1" x14ac:dyDescent="0.3">
      <c r="A39" s="17" t="s">
        <v>17</v>
      </c>
      <c r="B39" s="45" t="s">
        <v>18</v>
      </c>
      <c r="C39" s="45"/>
      <c r="D39" s="45"/>
      <c r="E39" s="24" t="s">
        <v>10</v>
      </c>
      <c r="F39" s="14">
        <v>4427</v>
      </c>
      <c r="G39" s="20"/>
    </row>
    <row r="40" spans="1:7" ht="22.5" customHeight="1" x14ac:dyDescent="0.3">
      <c r="A40" s="17" t="s">
        <v>19</v>
      </c>
      <c r="B40" s="45" t="s">
        <v>20</v>
      </c>
      <c r="C40" s="45"/>
      <c r="D40" s="45"/>
      <c r="E40" s="24" t="s">
        <v>10</v>
      </c>
      <c r="F40" s="14">
        <v>71</v>
      </c>
      <c r="G40" s="20"/>
    </row>
    <row r="41" spans="1:7" ht="22.5" customHeight="1" x14ac:dyDescent="0.3">
      <c r="A41" s="17" t="s">
        <v>9</v>
      </c>
      <c r="B41" s="45" t="s">
        <v>113</v>
      </c>
      <c r="C41" s="45"/>
      <c r="D41" s="45"/>
      <c r="E41" s="24" t="s">
        <v>10</v>
      </c>
      <c r="F41" s="14">
        <f>F42+F46</f>
        <v>90209</v>
      </c>
      <c r="G41" s="20"/>
    </row>
    <row r="42" spans="1:7" ht="22.5" customHeight="1" x14ac:dyDescent="0.3">
      <c r="A42" s="17" t="s">
        <v>11</v>
      </c>
      <c r="B42" s="45" t="s">
        <v>116</v>
      </c>
      <c r="C42" s="45"/>
      <c r="D42" s="45"/>
      <c r="E42" s="24" t="s">
        <v>154</v>
      </c>
      <c r="F42" s="14">
        <v>84344</v>
      </c>
      <c r="G42" s="20"/>
    </row>
    <row r="43" spans="1:7" ht="49.5" customHeight="1" x14ac:dyDescent="0.3">
      <c r="A43" s="28" t="s">
        <v>115</v>
      </c>
      <c r="B43" s="59" t="s">
        <v>77</v>
      </c>
      <c r="C43" s="60"/>
      <c r="D43" s="61"/>
      <c r="E43" s="18" t="s">
        <v>153</v>
      </c>
      <c r="F43" s="14">
        <v>124</v>
      </c>
      <c r="G43" s="20"/>
    </row>
    <row r="44" spans="1:7" ht="64.5" customHeight="1" x14ac:dyDescent="0.3">
      <c r="A44" s="28" t="s">
        <v>118</v>
      </c>
      <c r="B44" s="59" t="s">
        <v>78</v>
      </c>
      <c r="C44" s="60"/>
      <c r="D44" s="61"/>
      <c r="E44" s="18" t="s">
        <v>153</v>
      </c>
      <c r="F44" s="14">
        <v>103</v>
      </c>
      <c r="G44" s="20"/>
    </row>
    <row r="45" spans="1:7" ht="32.25" customHeight="1" x14ac:dyDescent="0.3">
      <c r="A45" s="17" t="s">
        <v>114</v>
      </c>
      <c r="B45" s="45" t="s">
        <v>119</v>
      </c>
      <c r="C45" s="45"/>
      <c r="D45" s="45"/>
      <c r="E45" s="18" t="s">
        <v>153</v>
      </c>
      <c r="F45" s="14">
        <v>18954</v>
      </c>
      <c r="G45" s="20"/>
    </row>
    <row r="46" spans="1:7" ht="37.5" customHeight="1" x14ac:dyDescent="0.3">
      <c r="A46" s="17" t="s">
        <v>101</v>
      </c>
      <c r="B46" s="45" t="s">
        <v>147</v>
      </c>
      <c r="C46" s="45"/>
      <c r="D46" s="45"/>
      <c r="E46" s="18" t="s">
        <v>153</v>
      </c>
      <c r="F46" s="14">
        <f>1605+300+3960</f>
        <v>5865</v>
      </c>
      <c r="G46" s="20"/>
    </row>
    <row r="47" spans="1:7" ht="22.5" customHeight="1" x14ac:dyDescent="0.3">
      <c r="A47" s="17" t="s">
        <v>121</v>
      </c>
      <c r="B47" s="45" t="s">
        <v>124</v>
      </c>
      <c r="C47" s="45"/>
      <c r="D47" s="45"/>
      <c r="E47" s="18" t="s">
        <v>154</v>
      </c>
      <c r="F47" s="14">
        <v>30</v>
      </c>
      <c r="G47" s="20"/>
    </row>
    <row r="48" spans="1:7" ht="22.5" customHeight="1" x14ac:dyDescent="0.3">
      <c r="A48" s="17" t="s">
        <v>123</v>
      </c>
      <c r="B48" s="45" t="s">
        <v>122</v>
      </c>
      <c r="C48" s="45"/>
      <c r="D48" s="45"/>
      <c r="E48" s="18" t="s">
        <v>154</v>
      </c>
      <c r="F48" s="14">
        <v>1605</v>
      </c>
      <c r="G48" s="20"/>
    </row>
    <row r="49" spans="1:7" x14ac:dyDescent="0.3">
      <c r="A49" s="17" t="s">
        <v>12</v>
      </c>
      <c r="B49" s="45" t="s">
        <v>117</v>
      </c>
      <c r="C49" s="45"/>
      <c r="D49" s="45"/>
      <c r="E49" s="24" t="s">
        <v>10</v>
      </c>
      <c r="F49" s="14">
        <v>0</v>
      </c>
      <c r="G49" s="20"/>
    </row>
    <row r="50" spans="1:7" x14ac:dyDescent="0.3">
      <c r="A50" s="17" t="s">
        <v>138</v>
      </c>
      <c r="B50" s="45" t="s">
        <v>139</v>
      </c>
      <c r="C50" s="45"/>
      <c r="D50" s="45"/>
      <c r="E50" s="24" t="s">
        <v>10</v>
      </c>
      <c r="F50" s="14">
        <v>506</v>
      </c>
      <c r="G50" s="20"/>
    </row>
    <row r="51" spans="1:7" x14ac:dyDescent="0.3">
      <c r="A51" s="36"/>
      <c r="B51" s="37"/>
      <c r="C51" s="37"/>
      <c r="D51" s="37"/>
      <c r="E51" s="38"/>
      <c r="F51" s="39"/>
      <c r="G51" s="20"/>
    </row>
    <row r="52" spans="1:7" x14ac:dyDescent="0.3">
      <c r="A52" s="20" t="s">
        <v>21</v>
      </c>
      <c r="B52" s="20"/>
      <c r="C52" s="20"/>
      <c r="D52" s="20"/>
      <c r="E52" s="20"/>
      <c r="F52" s="20"/>
      <c r="G52" s="20"/>
    </row>
    <row r="53" spans="1:7" x14ac:dyDescent="0.3">
      <c r="A53" s="20"/>
      <c r="B53" s="20"/>
      <c r="C53" s="20"/>
      <c r="D53" s="20"/>
      <c r="E53" s="20"/>
      <c r="F53" s="20"/>
      <c r="G53" s="20"/>
    </row>
    <row r="54" spans="1:7" ht="3" hidden="1" customHeight="1" x14ac:dyDescent="0.3">
      <c r="A54" s="20" t="s">
        <v>44</v>
      </c>
      <c r="B54" s="20"/>
      <c r="C54" s="20"/>
      <c r="D54" s="20"/>
      <c r="E54" s="20"/>
      <c r="F54" s="20"/>
      <c r="G54" s="20"/>
    </row>
    <row r="55" spans="1:7" hidden="1" x14ac:dyDescent="0.3">
      <c r="A55" s="20"/>
      <c r="B55" s="20"/>
      <c r="C55" s="20"/>
      <c r="D55" s="20"/>
      <c r="E55" s="20"/>
      <c r="F55" s="20"/>
      <c r="G55" s="20"/>
    </row>
    <row r="56" spans="1:7" x14ac:dyDescent="0.3">
      <c r="A56" s="20" t="s">
        <v>134</v>
      </c>
      <c r="B56" s="20"/>
      <c r="C56" s="20"/>
      <c r="D56" s="20"/>
      <c r="E56" s="20"/>
      <c r="F56" s="20"/>
      <c r="G56" s="20"/>
    </row>
    <row r="57" spans="1:7" x14ac:dyDescent="0.3">
      <c r="A57" s="20"/>
      <c r="B57" s="20"/>
      <c r="C57" s="20"/>
      <c r="D57" s="20"/>
      <c r="E57" s="20"/>
      <c r="F57" s="20"/>
      <c r="G57" s="20"/>
    </row>
    <row r="58" spans="1:7" ht="43.5" customHeight="1" x14ac:dyDescent="0.3">
      <c r="A58" s="50" t="s">
        <v>22</v>
      </c>
      <c r="B58" s="50"/>
      <c r="C58" s="57" t="s">
        <v>47</v>
      </c>
      <c r="D58" s="64"/>
      <c r="E58" s="50" t="s">
        <v>23</v>
      </c>
      <c r="F58" s="50"/>
      <c r="G58" s="20"/>
    </row>
    <row r="59" spans="1:7" ht="36" customHeight="1" x14ac:dyDescent="0.3">
      <c r="A59" s="25" t="s">
        <v>45</v>
      </c>
      <c r="B59" s="26" t="s">
        <v>46</v>
      </c>
      <c r="C59" s="58"/>
      <c r="D59" s="65"/>
      <c r="E59" s="24" t="s">
        <v>24</v>
      </c>
      <c r="F59" s="24" t="s">
        <v>25</v>
      </c>
      <c r="G59" s="20"/>
    </row>
    <row r="60" spans="1:7" ht="36" customHeight="1" x14ac:dyDescent="0.3">
      <c r="A60" s="31">
        <v>3</v>
      </c>
      <c r="B60" s="32" t="s">
        <v>140</v>
      </c>
      <c r="C60" s="62">
        <v>1</v>
      </c>
      <c r="D60" s="63"/>
      <c r="E60" s="19">
        <v>250</v>
      </c>
      <c r="F60" s="19">
        <v>0</v>
      </c>
      <c r="G60" s="20"/>
    </row>
    <row r="61" spans="1:7" ht="36" customHeight="1" x14ac:dyDescent="0.3">
      <c r="A61" s="31">
        <v>136</v>
      </c>
      <c r="B61" s="32" t="s">
        <v>141</v>
      </c>
      <c r="C61" s="62">
        <v>2</v>
      </c>
      <c r="D61" s="63"/>
      <c r="E61" s="19">
        <v>3175</v>
      </c>
      <c r="F61" s="19">
        <v>486</v>
      </c>
      <c r="G61" s="20"/>
    </row>
    <row r="62" spans="1:7" ht="54.75" customHeight="1" x14ac:dyDescent="0.3">
      <c r="A62" s="31">
        <v>184</v>
      </c>
      <c r="B62" s="32" t="s">
        <v>142</v>
      </c>
      <c r="C62" s="62">
        <v>2</v>
      </c>
      <c r="D62" s="63"/>
      <c r="E62" s="19">
        <v>0</v>
      </c>
      <c r="F62" s="19">
        <f>140+150</f>
        <v>290</v>
      </c>
      <c r="G62" s="20"/>
    </row>
    <row r="63" spans="1:7" ht="26.25" customHeight="1" x14ac:dyDescent="0.3">
      <c r="A63" s="31">
        <v>17</v>
      </c>
      <c r="B63" s="32" t="s">
        <v>104</v>
      </c>
      <c r="C63" s="62">
        <v>7</v>
      </c>
      <c r="D63" s="63"/>
      <c r="E63" s="19">
        <v>50</v>
      </c>
      <c r="F63" s="33" t="s">
        <v>108</v>
      </c>
      <c r="G63" s="20"/>
    </row>
    <row r="64" spans="1:7" ht="26.25" customHeight="1" x14ac:dyDescent="0.3">
      <c r="A64" s="31">
        <v>19</v>
      </c>
      <c r="B64" s="32" t="s">
        <v>106</v>
      </c>
      <c r="C64" s="62">
        <v>9</v>
      </c>
      <c r="D64" s="63"/>
      <c r="E64" s="19">
        <v>110</v>
      </c>
      <c r="F64" s="33" t="s">
        <v>108</v>
      </c>
      <c r="G64" s="20"/>
    </row>
    <row r="65" spans="1:7" x14ac:dyDescent="0.3">
      <c r="A65" s="31">
        <v>20</v>
      </c>
      <c r="B65" s="32" t="s">
        <v>79</v>
      </c>
      <c r="C65" s="62">
        <v>10</v>
      </c>
      <c r="D65" s="63"/>
      <c r="E65" s="19">
        <v>149</v>
      </c>
      <c r="F65" s="33" t="s">
        <v>108</v>
      </c>
      <c r="G65" s="20"/>
    </row>
    <row r="66" spans="1:7" x14ac:dyDescent="0.3">
      <c r="A66" s="31">
        <v>21</v>
      </c>
      <c r="B66" s="32" t="s">
        <v>105</v>
      </c>
      <c r="C66" s="62">
        <v>11</v>
      </c>
      <c r="D66" s="63"/>
      <c r="E66" s="19">
        <v>43</v>
      </c>
      <c r="F66" s="19">
        <v>24</v>
      </c>
      <c r="G66" s="20"/>
    </row>
    <row r="67" spans="1:7" x14ac:dyDescent="0.3">
      <c r="A67" s="31">
        <v>28</v>
      </c>
      <c r="B67" s="32" t="s">
        <v>81</v>
      </c>
      <c r="C67" s="62">
        <v>12</v>
      </c>
      <c r="D67" s="63"/>
      <c r="E67" s="19">
        <v>993</v>
      </c>
      <c r="F67" s="33" t="s">
        <v>108</v>
      </c>
      <c r="G67" s="20"/>
    </row>
    <row r="68" spans="1:7" x14ac:dyDescent="0.3">
      <c r="A68" s="31">
        <v>53</v>
      </c>
      <c r="B68" s="32" t="s">
        <v>82</v>
      </c>
      <c r="C68" s="62">
        <v>15</v>
      </c>
      <c r="D68" s="63"/>
      <c r="E68" s="19">
        <v>180</v>
      </c>
      <c r="F68" s="19">
        <v>103</v>
      </c>
      <c r="G68" s="20"/>
    </row>
    <row r="69" spans="1:7" ht="19.5" customHeight="1" x14ac:dyDescent="0.3">
      <c r="A69" s="31">
        <v>54</v>
      </c>
      <c r="B69" s="32" t="s">
        <v>83</v>
      </c>
      <c r="C69" s="62">
        <v>16</v>
      </c>
      <c r="D69" s="63"/>
      <c r="E69" s="19">
        <v>80</v>
      </c>
      <c r="F69" s="33" t="s">
        <v>108</v>
      </c>
      <c r="G69" s="20"/>
    </row>
    <row r="70" spans="1:7" x14ac:dyDescent="0.3">
      <c r="A70" s="31">
        <v>55</v>
      </c>
      <c r="B70" s="32" t="s">
        <v>84</v>
      </c>
      <c r="C70" s="62">
        <v>17</v>
      </c>
      <c r="D70" s="63"/>
      <c r="E70" s="19">
        <v>426</v>
      </c>
      <c r="F70" s="33" t="s">
        <v>108</v>
      </c>
      <c r="G70" s="20"/>
    </row>
    <row r="71" spans="1:7" x14ac:dyDescent="0.3">
      <c r="A71" s="31">
        <v>68</v>
      </c>
      <c r="B71" s="32" t="s">
        <v>85</v>
      </c>
      <c r="C71" s="62">
        <v>22</v>
      </c>
      <c r="D71" s="63"/>
      <c r="E71" s="19">
        <v>617</v>
      </c>
      <c r="F71" s="19">
        <v>203</v>
      </c>
      <c r="G71" s="20"/>
    </row>
    <row r="72" spans="1:7" x14ac:dyDescent="0.3">
      <c r="A72" s="31">
        <v>75</v>
      </c>
      <c r="B72" s="32" t="s">
        <v>107</v>
      </c>
      <c r="C72" s="62">
        <v>23</v>
      </c>
      <c r="D72" s="63"/>
      <c r="E72" s="19">
        <v>54</v>
      </c>
      <c r="F72" s="33" t="s">
        <v>108</v>
      </c>
      <c r="G72" s="20"/>
    </row>
    <row r="73" spans="1:7" x14ac:dyDescent="0.3">
      <c r="A73" s="31">
        <v>100</v>
      </c>
      <c r="B73" s="32" t="s">
        <v>86</v>
      </c>
      <c r="C73" s="62">
        <v>29</v>
      </c>
      <c r="D73" s="63"/>
      <c r="E73" s="19">
        <v>110</v>
      </c>
      <c r="F73" s="33" t="s">
        <v>108</v>
      </c>
      <c r="G73" s="20"/>
    </row>
    <row r="74" spans="1:7" x14ac:dyDescent="0.3">
      <c r="A74" s="31">
        <v>114</v>
      </c>
      <c r="B74" s="32" t="s">
        <v>87</v>
      </c>
      <c r="C74" s="62">
        <v>33</v>
      </c>
      <c r="D74" s="63"/>
      <c r="E74" s="19">
        <v>20</v>
      </c>
      <c r="F74" s="33" t="s">
        <v>108</v>
      </c>
      <c r="G74" s="20"/>
    </row>
    <row r="75" spans="1:7" x14ac:dyDescent="0.3">
      <c r="A75" s="31">
        <v>158</v>
      </c>
      <c r="B75" s="32" t="s">
        <v>80</v>
      </c>
      <c r="C75" s="62">
        <v>37</v>
      </c>
      <c r="D75" s="63"/>
      <c r="E75" s="19">
        <v>63</v>
      </c>
      <c r="F75" s="33" t="s">
        <v>108</v>
      </c>
      <c r="G75" s="20"/>
    </row>
    <row r="76" spans="1:7" x14ac:dyDescent="0.3">
      <c r="A76" s="75" t="s">
        <v>26</v>
      </c>
      <c r="B76" s="76"/>
      <c r="C76" s="76"/>
      <c r="D76" s="77"/>
      <c r="E76" s="19">
        <f>SUM(E60:E75)</f>
        <v>6320</v>
      </c>
      <c r="F76" s="19">
        <f>SUM(F60:F75)</f>
        <v>1106</v>
      </c>
      <c r="G76" s="20"/>
    </row>
    <row r="77" spans="1:7" x14ac:dyDescent="0.3">
      <c r="A77" s="20"/>
      <c r="B77" s="20"/>
      <c r="C77" s="20"/>
      <c r="D77" s="20"/>
      <c r="E77" s="20"/>
      <c r="F77" s="20"/>
      <c r="G77" s="20"/>
    </row>
    <row r="78" spans="1:7" x14ac:dyDescent="0.3">
      <c r="A78" s="20" t="s">
        <v>125</v>
      </c>
      <c r="B78" s="20"/>
      <c r="C78" s="20"/>
      <c r="D78" s="20"/>
      <c r="E78" s="20"/>
      <c r="F78" s="20"/>
      <c r="G78" s="20"/>
    </row>
    <row r="79" spans="1:7" x14ac:dyDescent="0.3">
      <c r="A79" s="20"/>
      <c r="B79" s="20"/>
      <c r="C79" s="20"/>
      <c r="D79" s="20"/>
      <c r="E79" s="20"/>
      <c r="F79" s="20"/>
      <c r="G79" s="20"/>
    </row>
    <row r="80" spans="1:7" ht="36.75" customHeight="1" x14ac:dyDescent="0.3">
      <c r="A80" s="55" t="s">
        <v>126</v>
      </c>
      <c r="B80" s="57" t="s">
        <v>3</v>
      </c>
      <c r="C80" s="85" t="s">
        <v>4</v>
      </c>
      <c r="D80" s="50" t="s">
        <v>23</v>
      </c>
      <c r="E80" s="50"/>
      <c r="F80" s="50"/>
      <c r="G80" s="20"/>
    </row>
    <row r="81" spans="1:7" ht="56.25" x14ac:dyDescent="0.3">
      <c r="A81" s="56"/>
      <c r="B81" s="58"/>
      <c r="C81" s="86"/>
      <c r="D81" s="24" t="s">
        <v>24</v>
      </c>
      <c r="E81" s="24" t="s">
        <v>25</v>
      </c>
      <c r="F81" s="24" t="s">
        <v>127</v>
      </c>
      <c r="G81" s="20"/>
    </row>
    <row r="82" spans="1:7" ht="31.5" x14ac:dyDescent="0.3">
      <c r="A82" s="21" t="s">
        <v>132</v>
      </c>
      <c r="B82" s="17" t="s">
        <v>131</v>
      </c>
      <c r="C82" s="23" t="s">
        <v>10</v>
      </c>
      <c r="D82" s="22">
        <v>2</v>
      </c>
      <c r="E82" s="22">
        <v>0</v>
      </c>
      <c r="F82" s="22">
        <v>0</v>
      </c>
      <c r="G82" s="20"/>
    </row>
    <row r="83" spans="1:7" ht="31.5" x14ac:dyDescent="0.3">
      <c r="A83" s="21" t="s">
        <v>128</v>
      </c>
      <c r="B83" s="17" t="s">
        <v>129</v>
      </c>
      <c r="C83" s="23" t="s">
        <v>10</v>
      </c>
      <c r="D83" s="22">
        <v>2</v>
      </c>
      <c r="E83" s="22">
        <v>0</v>
      </c>
      <c r="F83" s="22">
        <v>0</v>
      </c>
      <c r="G83" s="20"/>
    </row>
    <row r="84" spans="1:7" ht="31.5" x14ac:dyDescent="0.3">
      <c r="A84" s="21" t="s">
        <v>133</v>
      </c>
      <c r="B84" s="17" t="s">
        <v>130</v>
      </c>
      <c r="C84" s="23" t="s">
        <v>10</v>
      </c>
      <c r="D84" s="22">
        <v>1</v>
      </c>
      <c r="E84" s="22">
        <v>0</v>
      </c>
      <c r="F84" s="22">
        <v>0</v>
      </c>
      <c r="G84" s="20"/>
    </row>
    <row r="85" spans="1:7" x14ac:dyDescent="0.3">
      <c r="A85" s="66" t="s">
        <v>26</v>
      </c>
      <c r="B85" s="67"/>
      <c r="C85" s="67"/>
      <c r="D85" s="22">
        <f>SUM(D78:D84)</f>
        <v>5</v>
      </c>
      <c r="E85" s="22">
        <f>SUM(E78:E84)</f>
        <v>0</v>
      </c>
      <c r="F85" s="22">
        <f>SUM(F78:F84)</f>
        <v>0</v>
      </c>
      <c r="G85" s="20"/>
    </row>
    <row r="86" spans="1:7" x14ac:dyDescent="0.3">
      <c r="A86" s="20"/>
      <c r="B86" s="20"/>
      <c r="C86" s="20"/>
      <c r="D86" s="20"/>
      <c r="E86" s="20"/>
      <c r="F86" s="20"/>
      <c r="G86" s="20"/>
    </row>
    <row r="87" spans="1:7" x14ac:dyDescent="0.3">
      <c r="A87" s="20"/>
      <c r="B87" s="20"/>
      <c r="C87" s="20"/>
      <c r="D87" s="20"/>
      <c r="E87" s="20"/>
      <c r="F87" s="20"/>
      <c r="G87" s="20"/>
    </row>
    <row r="88" spans="1:7" ht="24.75" customHeight="1" x14ac:dyDescent="0.3">
      <c r="A88" s="34"/>
      <c r="B88" s="68" t="s">
        <v>48</v>
      </c>
      <c r="C88" s="68"/>
      <c r="D88" s="68"/>
      <c r="E88" s="68"/>
      <c r="F88" s="68"/>
      <c r="G88" s="20"/>
    </row>
    <row r="89" spans="1:7" x14ac:dyDescent="0.3">
      <c r="A89" s="20"/>
      <c r="B89" s="20"/>
      <c r="C89" s="20"/>
      <c r="D89" s="20"/>
      <c r="E89" s="20"/>
      <c r="F89" s="20"/>
      <c r="G89" s="20"/>
    </row>
    <row r="90" spans="1:7" x14ac:dyDescent="0.3">
      <c r="A90" s="68" t="s">
        <v>28</v>
      </c>
      <c r="B90" s="68"/>
      <c r="C90" s="20"/>
      <c r="D90" s="20"/>
      <c r="E90" s="68" t="s">
        <v>30</v>
      </c>
      <c r="F90" s="68"/>
      <c r="G90" s="68"/>
    </row>
    <row r="91" spans="1:7" ht="20.25" customHeight="1" x14ac:dyDescent="0.3">
      <c r="A91" s="69" t="s">
        <v>50</v>
      </c>
      <c r="B91" s="69"/>
      <c r="C91" s="20"/>
      <c r="D91" s="20"/>
      <c r="E91" s="69" t="s">
        <v>76</v>
      </c>
      <c r="F91" s="69"/>
      <c r="G91" s="69"/>
    </row>
    <row r="92" spans="1:7" ht="20.25" customHeight="1" x14ac:dyDescent="0.3">
      <c r="A92" s="69" t="s">
        <v>51</v>
      </c>
      <c r="B92" s="69"/>
      <c r="C92" s="20"/>
      <c r="D92" s="20"/>
      <c r="E92" s="70" t="s">
        <v>136</v>
      </c>
      <c r="F92" s="70"/>
      <c r="G92" s="70"/>
    </row>
    <row r="93" spans="1:7" ht="20.25" customHeight="1" x14ac:dyDescent="0.3">
      <c r="A93" s="69" t="s">
        <v>75</v>
      </c>
      <c r="B93" s="69"/>
      <c r="C93" s="20"/>
      <c r="D93" s="20"/>
      <c r="E93" s="70" t="s">
        <v>137</v>
      </c>
      <c r="F93" s="70"/>
      <c r="G93" s="70"/>
    </row>
    <row r="94" spans="1:7" s="13" customFormat="1" ht="20.25" customHeight="1" x14ac:dyDescent="0.25">
      <c r="A94" s="71" t="s">
        <v>49</v>
      </c>
      <c r="B94" s="71"/>
      <c r="C94" s="35"/>
      <c r="D94" s="35"/>
      <c r="E94" s="71" t="s">
        <v>49</v>
      </c>
      <c r="F94" s="71"/>
      <c r="G94" s="71"/>
    </row>
    <row r="95" spans="1:7" ht="27.75" customHeight="1" x14ac:dyDescent="0.3">
      <c r="A95" s="74"/>
      <c r="B95" s="74"/>
      <c r="C95" s="20"/>
      <c r="D95" s="20"/>
      <c r="E95" s="69"/>
      <c r="F95" s="69"/>
      <c r="G95" s="69"/>
    </row>
    <row r="96" spans="1:7" s="13" customFormat="1" ht="21" customHeight="1" x14ac:dyDescent="0.25">
      <c r="A96" s="72" t="s">
        <v>31</v>
      </c>
      <c r="B96" s="72"/>
      <c r="C96" s="35"/>
      <c r="D96" s="35"/>
      <c r="E96" s="72" t="s">
        <v>31</v>
      </c>
      <c r="F96" s="72"/>
      <c r="G96" s="72"/>
    </row>
    <row r="97" spans="1:7" ht="33.75" customHeight="1" x14ac:dyDescent="0.3">
      <c r="A97" s="73" t="s">
        <v>148</v>
      </c>
      <c r="B97" s="73"/>
      <c r="C97" s="20"/>
      <c r="D97" s="20"/>
      <c r="E97" s="69" t="s">
        <v>150</v>
      </c>
      <c r="F97" s="69"/>
      <c r="G97" s="69"/>
    </row>
    <row r="98" spans="1:7" s="13" customFormat="1" ht="29.25" customHeight="1" x14ac:dyDescent="0.25">
      <c r="A98" s="71" t="s">
        <v>52</v>
      </c>
      <c r="B98" s="71"/>
      <c r="C98" s="35"/>
      <c r="D98" s="35"/>
      <c r="E98" s="71" t="s">
        <v>52</v>
      </c>
      <c r="F98" s="71"/>
      <c r="G98" s="71"/>
    </row>
    <row r="99" spans="1:7" ht="26.25" customHeight="1" x14ac:dyDescent="0.3">
      <c r="A99" s="68" t="s">
        <v>32</v>
      </c>
      <c r="B99" s="68"/>
      <c r="C99" s="20"/>
      <c r="D99" s="20"/>
      <c r="E99" s="68" t="s">
        <v>32</v>
      </c>
      <c r="F99" s="68"/>
      <c r="G99" s="68"/>
    </row>
    <row r="100" spans="1:7" ht="24.75" customHeight="1" x14ac:dyDescent="0.3">
      <c r="A100" s="20"/>
      <c r="B100" s="20"/>
      <c r="C100" s="20"/>
      <c r="D100" s="20"/>
      <c r="E100" s="20"/>
      <c r="F100" s="20"/>
      <c r="G100" s="20"/>
    </row>
    <row r="101" spans="1:7" ht="21" customHeight="1" x14ac:dyDescent="0.3">
      <c r="A101" s="80" t="s">
        <v>29</v>
      </c>
      <c r="B101" s="80"/>
      <c r="E101" s="54" t="s">
        <v>29</v>
      </c>
      <c r="F101" s="54"/>
      <c r="G101" s="54"/>
    </row>
    <row r="102" spans="1:7" ht="21" customHeight="1" x14ac:dyDescent="0.3">
      <c r="A102" s="78" t="s">
        <v>53</v>
      </c>
      <c r="B102" s="78"/>
      <c r="E102" s="78" t="s">
        <v>55</v>
      </c>
      <c r="F102" s="78"/>
      <c r="G102" s="78"/>
    </row>
    <row r="103" spans="1:7" ht="21" customHeight="1" x14ac:dyDescent="0.3">
      <c r="A103" s="79" t="s">
        <v>54</v>
      </c>
      <c r="B103" s="79"/>
      <c r="E103" s="79" t="s">
        <v>56</v>
      </c>
      <c r="F103" s="79"/>
      <c r="G103" s="79"/>
    </row>
    <row r="104" spans="1:7" ht="21" customHeight="1" x14ac:dyDescent="0.3">
      <c r="A104" s="73"/>
      <c r="B104" s="73"/>
      <c r="E104" s="79" t="s">
        <v>57</v>
      </c>
      <c r="F104" s="79"/>
      <c r="G104" s="79"/>
    </row>
    <row r="105" spans="1:7" s="13" customFormat="1" ht="19.5" customHeight="1" x14ac:dyDescent="0.25">
      <c r="A105" s="83" t="s">
        <v>49</v>
      </c>
      <c r="B105" s="83"/>
      <c r="E105" s="83" t="s">
        <v>49</v>
      </c>
      <c r="F105" s="83"/>
      <c r="G105" s="83"/>
    </row>
    <row r="106" spans="1:7" ht="36.75" customHeight="1" x14ac:dyDescent="0.3">
      <c r="A106" s="78"/>
      <c r="B106" s="78"/>
      <c r="E106" s="78"/>
      <c r="F106" s="78"/>
      <c r="G106" s="78"/>
    </row>
    <row r="107" spans="1:7" s="13" customFormat="1" ht="15" x14ac:dyDescent="0.25">
      <c r="A107" s="84" t="s">
        <v>31</v>
      </c>
      <c r="B107" s="84"/>
      <c r="E107" s="81" t="s">
        <v>31</v>
      </c>
      <c r="F107" s="81"/>
      <c r="G107" s="81"/>
    </row>
    <row r="108" spans="1:7" ht="43.5" customHeight="1" x14ac:dyDescent="0.3">
      <c r="A108" s="73" t="s">
        <v>149</v>
      </c>
      <c r="B108" s="73"/>
      <c r="E108" s="82" t="s">
        <v>157</v>
      </c>
      <c r="F108" s="82"/>
      <c r="G108" s="82"/>
    </row>
    <row r="109" spans="1:7" s="13" customFormat="1" ht="31.5" customHeight="1" x14ac:dyDescent="0.25">
      <c r="A109" s="83" t="s">
        <v>52</v>
      </c>
      <c r="B109" s="83"/>
      <c r="E109" s="83" t="s">
        <v>52</v>
      </c>
      <c r="F109" s="83"/>
      <c r="G109" s="83"/>
    </row>
    <row r="110" spans="1:7" ht="33" customHeight="1" x14ac:dyDescent="0.3">
      <c r="A110" s="54" t="s">
        <v>32</v>
      </c>
      <c r="B110" s="54"/>
      <c r="E110" s="54" t="s">
        <v>32</v>
      </c>
      <c r="F110" s="54"/>
      <c r="G110" s="54"/>
    </row>
  </sheetData>
  <mergeCells count="106">
    <mergeCell ref="A102:B102"/>
    <mergeCell ref="A103:B103"/>
    <mergeCell ref="A101:B101"/>
    <mergeCell ref="E101:G101"/>
    <mergeCell ref="C61:D61"/>
    <mergeCell ref="E110:G110"/>
    <mergeCell ref="E104:G104"/>
    <mergeCell ref="A104:B104"/>
    <mergeCell ref="E107:G107"/>
    <mergeCell ref="E108:G108"/>
    <mergeCell ref="A110:B110"/>
    <mergeCell ref="A108:B108"/>
    <mergeCell ref="A109:B109"/>
    <mergeCell ref="A107:B107"/>
    <mergeCell ref="A105:B105"/>
    <mergeCell ref="E106:G106"/>
    <mergeCell ref="A106:B106"/>
    <mergeCell ref="E105:G105"/>
    <mergeCell ref="E109:G109"/>
    <mergeCell ref="E103:G103"/>
    <mergeCell ref="E102:G102"/>
    <mergeCell ref="E93:G93"/>
    <mergeCell ref="D80:F80"/>
    <mergeCell ref="C80:C81"/>
    <mergeCell ref="A85:C85"/>
    <mergeCell ref="C64:D64"/>
    <mergeCell ref="A99:B99"/>
    <mergeCell ref="E90:G90"/>
    <mergeCell ref="E91:G91"/>
    <mergeCell ref="E92:G92"/>
    <mergeCell ref="E94:G94"/>
    <mergeCell ref="E95:G95"/>
    <mergeCell ref="E96:G96"/>
    <mergeCell ref="A98:B98"/>
    <mergeCell ref="A97:B97"/>
    <mergeCell ref="E97:G97"/>
    <mergeCell ref="A95:B95"/>
    <mergeCell ref="A96:B96"/>
    <mergeCell ref="A94:B94"/>
    <mergeCell ref="A93:B93"/>
    <mergeCell ref="A91:B91"/>
    <mergeCell ref="A92:B92"/>
    <mergeCell ref="E98:G98"/>
    <mergeCell ref="E99:G99"/>
    <mergeCell ref="A90:B90"/>
    <mergeCell ref="C72:D72"/>
    <mergeCell ref="B88:F88"/>
    <mergeCell ref="A76:D76"/>
    <mergeCell ref="B39:D39"/>
    <mergeCell ref="B40:D40"/>
    <mergeCell ref="C63:D63"/>
    <mergeCell ref="E58:F58"/>
    <mergeCell ref="C60:D60"/>
    <mergeCell ref="C62:D62"/>
    <mergeCell ref="B41:D41"/>
    <mergeCell ref="C68:D68"/>
    <mergeCell ref="C69:D69"/>
    <mergeCell ref="C58:D59"/>
    <mergeCell ref="C65:D65"/>
    <mergeCell ref="A58:B58"/>
    <mergeCell ref="A80:A81"/>
    <mergeCell ref="B80:B81"/>
    <mergeCell ref="B49:D49"/>
    <mergeCell ref="B43:D43"/>
    <mergeCell ref="B44:D44"/>
    <mergeCell ref="B45:D45"/>
    <mergeCell ref="B42:D42"/>
    <mergeCell ref="B46:D46"/>
    <mergeCell ref="B48:D48"/>
    <mergeCell ref="B47:D47"/>
    <mergeCell ref="C75:D75"/>
    <mergeCell ref="C73:D73"/>
    <mergeCell ref="C67:D67"/>
    <mergeCell ref="C66:D66"/>
    <mergeCell ref="B50:D50"/>
    <mergeCell ref="C74:D74"/>
    <mergeCell ref="C70:D70"/>
    <mergeCell ref="C71:D71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view="pageBreakPreview" topLeftCell="A47" zoomScale="90" zoomScaleNormal="100" zoomScaleSheetLayoutView="90" workbookViewId="0">
      <selection activeCell="G52" sqref="G5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53" t="s">
        <v>100</v>
      </c>
      <c r="E1" s="53"/>
      <c r="F1" s="53"/>
    </row>
    <row r="2" spans="2:6" x14ac:dyDescent="0.3">
      <c r="D2" s="53" t="str">
        <f>'Приложение 1'!E2</f>
        <v xml:space="preserve">к  Дополнительному соглашению </v>
      </c>
      <c r="E2" s="53"/>
      <c r="F2" s="53"/>
    </row>
    <row r="3" spans="2:6" x14ac:dyDescent="0.3">
      <c r="D3" s="53" t="str">
        <f>'Приложение 1'!E3</f>
        <v>от "23" апреля 2024 года № 2</v>
      </c>
      <c r="E3" s="53"/>
      <c r="F3" s="53"/>
    </row>
    <row r="4" spans="2:6" x14ac:dyDescent="0.3">
      <c r="D4" s="53" t="s">
        <v>62</v>
      </c>
      <c r="E4" s="53"/>
      <c r="F4" s="53"/>
    </row>
    <row r="5" spans="2:6" x14ac:dyDescent="0.3">
      <c r="D5" s="53" t="s">
        <v>0</v>
      </c>
      <c r="E5" s="53"/>
      <c r="F5" s="53"/>
    </row>
    <row r="6" spans="2:6" x14ac:dyDescent="0.3">
      <c r="D6" s="53" t="s">
        <v>1</v>
      </c>
      <c r="E6" s="53"/>
      <c r="F6" s="53"/>
    </row>
    <row r="7" spans="2:6" x14ac:dyDescent="0.3">
      <c r="D7" s="53" t="str">
        <f>'Приложение 1'!E7</f>
        <v>страхованию от 29.12.2023г.  № 3</v>
      </c>
      <c r="E7" s="53"/>
      <c r="F7" s="53"/>
    </row>
    <row r="9" spans="2:6" x14ac:dyDescent="0.3">
      <c r="B9" s="54" t="s">
        <v>74</v>
      </c>
      <c r="C9" s="54"/>
      <c r="D9" s="54"/>
      <c r="E9" s="54"/>
      <c r="F9" s="2"/>
    </row>
    <row r="10" spans="2:6" x14ac:dyDescent="0.3">
      <c r="B10" s="54" t="s">
        <v>152</v>
      </c>
      <c r="C10" s="54"/>
      <c r="D10" s="54"/>
      <c r="E10" s="54"/>
      <c r="F10" s="6"/>
    </row>
    <row r="11" spans="2:6" s="13" customFormat="1" ht="15" x14ac:dyDescent="0.25">
      <c r="B11" s="49" t="s">
        <v>63</v>
      </c>
      <c r="C11" s="49"/>
      <c r="D11" s="49"/>
      <c r="E11" s="49"/>
      <c r="F11" s="12"/>
    </row>
    <row r="12" spans="2:6" s="13" customFormat="1" ht="15" x14ac:dyDescent="0.25">
      <c r="B12" s="49" t="s">
        <v>70</v>
      </c>
      <c r="C12" s="49"/>
      <c r="D12" s="49"/>
      <c r="E12" s="49"/>
      <c r="F12" s="12"/>
    </row>
    <row r="13" spans="2:6" s="13" customFormat="1" ht="15" x14ac:dyDescent="0.25">
      <c r="B13" s="49" t="s">
        <v>71</v>
      </c>
      <c r="C13" s="49"/>
      <c r="D13" s="49"/>
      <c r="E13" s="49"/>
      <c r="F13" s="12"/>
    </row>
    <row r="14" spans="2:6" s="13" customFormat="1" ht="15" x14ac:dyDescent="0.25">
      <c r="B14" s="49" t="s">
        <v>72</v>
      </c>
      <c r="C14" s="49"/>
      <c r="D14" s="49"/>
      <c r="E14" s="49"/>
      <c r="F14" s="12"/>
    </row>
    <row r="15" spans="2:6" s="13" customFormat="1" ht="15" x14ac:dyDescent="0.25">
      <c r="B15" s="49" t="s">
        <v>73</v>
      </c>
      <c r="C15" s="49"/>
      <c r="D15" s="49"/>
      <c r="E15" s="49"/>
      <c r="F15" s="12"/>
    </row>
    <row r="16" spans="2:6" x14ac:dyDescent="0.3">
      <c r="B16" s="49"/>
      <c r="C16" s="49"/>
      <c r="D16" s="49"/>
      <c r="E16" s="49"/>
      <c r="F16" s="11"/>
    </row>
    <row r="17" spans="1:12" ht="36.75" customHeight="1" x14ac:dyDescent="0.3">
      <c r="A17" s="2"/>
      <c r="B17" s="89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9"/>
      <c r="D17" s="89"/>
      <c r="E17" s="89"/>
      <c r="F17" s="6"/>
    </row>
    <row r="18" spans="1:12" s="13" customFormat="1" ht="15" x14ac:dyDescent="0.25">
      <c r="B18" s="81" t="s">
        <v>68</v>
      </c>
      <c r="C18" s="81"/>
      <c r="D18" s="81"/>
      <c r="E18" s="81"/>
      <c r="F18" s="12"/>
    </row>
    <row r="19" spans="1:12" s="13" customFormat="1" ht="15" x14ac:dyDescent="0.25">
      <c r="B19" s="49" t="s">
        <v>2</v>
      </c>
      <c r="C19" s="49"/>
      <c r="D19" s="49"/>
      <c r="E19" s="49"/>
      <c r="F19" s="12"/>
    </row>
    <row r="20" spans="1:12" s="13" customFormat="1" ht="15" x14ac:dyDescent="0.25">
      <c r="B20" s="49" t="s">
        <v>69</v>
      </c>
      <c r="C20" s="49"/>
      <c r="D20" s="49"/>
      <c r="E20" s="49"/>
      <c r="F20" s="12"/>
    </row>
    <row r="21" spans="1:12" x14ac:dyDescent="0.3">
      <c r="B21" s="54"/>
      <c r="C21" s="54"/>
      <c r="D21" s="54"/>
      <c r="E21" s="54"/>
      <c r="F21" s="6"/>
    </row>
    <row r="22" spans="1:12" hidden="1" x14ac:dyDescent="0.3"/>
    <row r="23" spans="1:12" x14ac:dyDescent="0.3">
      <c r="A23" s="1" t="s">
        <v>33</v>
      </c>
    </row>
    <row r="24" spans="1:12" ht="11.25" customHeight="1" x14ac:dyDescent="0.3"/>
    <row r="25" spans="1:12" ht="16.5" customHeight="1" x14ac:dyDescent="0.3">
      <c r="F25" s="1" t="s">
        <v>61</v>
      </c>
      <c r="G25" s="20"/>
      <c r="H25" s="20"/>
      <c r="I25" s="20"/>
      <c r="J25" s="20"/>
      <c r="K25" s="20"/>
      <c r="L25" s="20"/>
    </row>
    <row r="26" spans="1:12" ht="56.25" x14ac:dyDescent="0.3">
      <c r="A26" s="4" t="s">
        <v>58</v>
      </c>
      <c r="B26" s="88" t="s">
        <v>34</v>
      </c>
      <c r="C26" s="88"/>
      <c r="D26" s="88"/>
      <c r="E26" s="10" t="s">
        <v>35</v>
      </c>
      <c r="F26" s="9"/>
      <c r="G26" s="20"/>
      <c r="H26" s="20"/>
      <c r="I26" s="20"/>
      <c r="J26" s="20"/>
      <c r="K26" s="20"/>
      <c r="L26" s="20"/>
    </row>
    <row r="27" spans="1:12" ht="57" customHeight="1" x14ac:dyDescent="0.3">
      <c r="A27" s="5" t="s">
        <v>6</v>
      </c>
      <c r="B27" s="87" t="s">
        <v>88</v>
      </c>
      <c r="C27" s="87"/>
      <c r="D27" s="87"/>
      <c r="E27" s="14">
        <f>E28</f>
        <v>345525360</v>
      </c>
      <c r="G27" s="40"/>
      <c r="H27" s="40"/>
      <c r="I27" s="40"/>
      <c r="J27" s="20"/>
      <c r="K27" s="20"/>
      <c r="L27" s="20"/>
    </row>
    <row r="28" spans="1:12" ht="21.75" customHeight="1" x14ac:dyDescent="0.3">
      <c r="A28" s="4" t="s">
        <v>15</v>
      </c>
      <c r="B28" s="87" t="s">
        <v>99</v>
      </c>
      <c r="C28" s="87"/>
      <c r="D28" s="87"/>
      <c r="E28" s="14">
        <f>338224430-1047140+8348070</f>
        <v>345525360</v>
      </c>
      <c r="G28" s="20"/>
      <c r="H28" s="20"/>
      <c r="I28" s="20"/>
      <c r="J28" s="20"/>
      <c r="K28" s="20"/>
      <c r="L28" s="20"/>
    </row>
    <row r="29" spans="1:12" ht="54.75" customHeight="1" x14ac:dyDescent="0.3">
      <c r="A29" s="5" t="s">
        <v>9</v>
      </c>
      <c r="B29" s="87" t="s">
        <v>60</v>
      </c>
      <c r="C29" s="87"/>
      <c r="D29" s="87"/>
      <c r="E29" s="14">
        <f>E30+E32+E31</f>
        <v>248773820</v>
      </c>
      <c r="G29" s="20"/>
      <c r="H29" s="20"/>
      <c r="I29" s="20"/>
      <c r="J29" s="20"/>
      <c r="K29" s="20"/>
      <c r="L29" s="20"/>
    </row>
    <row r="30" spans="1:12" x14ac:dyDescent="0.3">
      <c r="A30" s="4" t="s">
        <v>98</v>
      </c>
      <c r="B30" s="87" t="s">
        <v>37</v>
      </c>
      <c r="C30" s="87"/>
      <c r="D30" s="87"/>
      <c r="E30" s="14">
        <v>20692210</v>
      </c>
      <c r="G30" s="20"/>
      <c r="H30" s="20"/>
      <c r="I30" s="20"/>
      <c r="J30" s="20"/>
      <c r="K30" s="20"/>
      <c r="L30" s="20"/>
    </row>
    <row r="31" spans="1:12" x14ac:dyDescent="0.3">
      <c r="A31" s="4" t="s">
        <v>59</v>
      </c>
      <c r="B31" s="87" t="s">
        <v>36</v>
      </c>
      <c r="C31" s="87"/>
      <c r="D31" s="87"/>
      <c r="E31" s="14">
        <f>222890800+555110</f>
        <v>223445910</v>
      </c>
      <c r="G31" s="20"/>
      <c r="H31" s="20"/>
      <c r="I31" s="20"/>
      <c r="J31" s="20"/>
      <c r="K31" s="20"/>
      <c r="L31" s="20"/>
    </row>
    <row r="32" spans="1:12" x14ac:dyDescent="0.3">
      <c r="A32" s="4" t="s">
        <v>120</v>
      </c>
      <c r="B32" s="87" t="s">
        <v>99</v>
      </c>
      <c r="C32" s="87"/>
      <c r="D32" s="87"/>
      <c r="E32" s="14">
        <v>4635700</v>
      </c>
      <c r="G32" s="41"/>
      <c r="H32" s="40"/>
      <c r="I32" s="20"/>
      <c r="J32" s="40"/>
      <c r="K32" s="20"/>
      <c r="L32" s="20"/>
    </row>
    <row r="33" spans="1:15" ht="36" customHeight="1" x14ac:dyDescent="0.3">
      <c r="A33" s="5" t="s">
        <v>12</v>
      </c>
      <c r="B33" s="87" t="s">
        <v>38</v>
      </c>
      <c r="C33" s="87"/>
      <c r="D33" s="87"/>
      <c r="E33" s="14">
        <f>E34</f>
        <v>932634950</v>
      </c>
      <c r="G33" s="44"/>
      <c r="H33" s="44"/>
      <c r="I33" s="44"/>
      <c r="J33" s="44"/>
      <c r="K33" s="20"/>
      <c r="L33" s="20"/>
    </row>
    <row r="34" spans="1:15" ht="38.25" customHeight="1" x14ac:dyDescent="0.3">
      <c r="A34" s="4" t="s">
        <v>27</v>
      </c>
      <c r="B34" s="87" t="s">
        <v>39</v>
      </c>
      <c r="C34" s="87"/>
      <c r="D34" s="87"/>
      <c r="E34" s="14">
        <f>SUM(E35:E50)</f>
        <v>932634950</v>
      </c>
      <c r="G34" s="20"/>
      <c r="H34" s="40"/>
      <c r="I34" s="20"/>
      <c r="J34" s="40"/>
      <c r="K34" s="20"/>
      <c r="L34" s="20"/>
      <c r="M34" s="16"/>
      <c r="N34" s="16"/>
      <c r="O34" s="16"/>
    </row>
    <row r="35" spans="1:15" ht="18" customHeight="1" x14ac:dyDescent="0.3">
      <c r="A35" s="4" t="s">
        <v>89</v>
      </c>
      <c r="B35" s="87" t="s">
        <v>140</v>
      </c>
      <c r="C35" s="87"/>
      <c r="D35" s="87"/>
      <c r="E35" s="14">
        <v>8068770</v>
      </c>
      <c r="G35" s="42"/>
      <c r="H35" s="40"/>
      <c r="I35" s="43"/>
      <c r="J35" s="40"/>
      <c r="K35" s="20"/>
      <c r="L35" s="20"/>
      <c r="M35" s="16"/>
      <c r="N35" s="16"/>
      <c r="O35" s="16"/>
    </row>
    <row r="36" spans="1:15" ht="38.25" customHeight="1" x14ac:dyDescent="0.3">
      <c r="A36" s="4" t="s">
        <v>90</v>
      </c>
      <c r="B36" s="87" t="s">
        <v>141</v>
      </c>
      <c r="C36" s="87"/>
      <c r="D36" s="87"/>
      <c r="E36" s="14">
        <v>479240560</v>
      </c>
      <c r="G36" s="42"/>
      <c r="H36" s="40"/>
      <c r="I36" s="43"/>
      <c r="J36" s="40"/>
      <c r="K36" s="43"/>
      <c r="L36" s="42"/>
      <c r="M36" s="16"/>
      <c r="N36" s="16"/>
      <c r="O36" s="16"/>
    </row>
    <row r="37" spans="1:15" ht="16.5" customHeight="1" x14ac:dyDescent="0.3">
      <c r="A37" s="4" t="s">
        <v>91</v>
      </c>
      <c r="B37" s="87" t="s">
        <v>142</v>
      </c>
      <c r="C37" s="87"/>
      <c r="D37" s="87"/>
      <c r="E37" s="14">
        <v>9297520</v>
      </c>
      <c r="G37" s="42"/>
      <c r="H37" s="40"/>
      <c r="I37" s="43"/>
      <c r="J37" s="40"/>
      <c r="K37" s="43"/>
      <c r="L37" s="20"/>
      <c r="M37" s="16"/>
      <c r="N37" s="16"/>
      <c r="O37" s="16"/>
    </row>
    <row r="38" spans="1:15" ht="16.5" customHeight="1" x14ac:dyDescent="0.3">
      <c r="A38" s="4" t="s">
        <v>92</v>
      </c>
      <c r="B38" s="87" t="s">
        <v>84</v>
      </c>
      <c r="C38" s="87"/>
      <c r="D38" s="87"/>
      <c r="E38" s="14">
        <v>116242340</v>
      </c>
      <c r="G38" s="42"/>
      <c r="H38" s="40"/>
      <c r="I38" s="43"/>
      <c r="J38" s="40"/>
      <c r="K38" s="20"/>
      <c r="L38" s="20"/>
      <c r="M38" s="16"/>
      <c r="N38" s="16"/>
      <c r="O38" s="16"/>
    </row>
    <row r="39" spans="1:15" ht="18" customHeight="1" x14ac:dyDescent="0.3">
      <c r="A39" s="4" t="s">
        <v>93</v>
      </c>
      <c r="B39" s="87" t="s">
        <v>104</v>
      </c>
      <c r="C39" s="87"/>
      <c r="D39" s="87"/>
      <c r="E39" s="14">
        <v>8714500</v>
      </c>
      <c r="G39" s="20"/>
      <c r="H39" s="40"/>
      <c r="I39" s="43"/>
      <c r="J39" s="40"/>
      <c r="K39" s="20"/>
      <c r="L39" s="20"/>
      <c r="M39" s="16"/>
      <c r="N39" s="16"/>
      <c r="O39" s="16"/>
    </row>
    <row r="40" spans="1:15" ht="18" customHeight="1" x14ac:dyDescent="0.3">
      <c r="A40" s="4" t="s">
        <v>94</v>
      </c>
      <c r="B40" s="87" t="s">
        <v>106</v>
      </c>
      <c r="C40" s="87"/>
      <c r="D40" s="87"/>
      <c r="E40" s="14">
        <v>15253960</v>
      </c>
      <c r="G40" s="20"/>
      <c r="H40" s="40"/>
      <c r="I40" s="43"/>
      <c r="J40" s="40"/>
      <c r="K40" s="20"/>
      <c r="L40" s="20"/>
      <c r="M40" s="16"/>
      <c r="N40" s="16"/>
      <c r="O40" s="16"/>
    </row>
    <row r="41" spans="1:15" ht="18" customHeight="1" x14ac:dyDescent="0.3">
      <c r="A41" s="4" t="s">
        <v>95</v>
      </c>
      <c r="B41" s="87" t="s">
        <v>79</v>
      </c>
      <c r="C41" s="87"/>
      <c r="D41" s="87"/>
      <c r="E41" s="14">
        <v>19913650</v>
      </c>
      <c r="G41" s="20"/>
      <c r="H41" s="40"/>
      <c r="I41" s="43"/>
      <c r="J41" s="40"/>
      <c r="K41" s="20"/>
      <c r="L41" s="20"/>
    </row>
    <row r="42" spans="1:15" ht="18.75" customHeight="1" x14ac:dyDescent="0.3">
      <c r="A42" s="4" t="s">
        <v>96</v>
      </c>
      <c r="B42" s="87" t="s">
        <v>105</v>
      </c>
      <c r="C42" s="87"/>
      <c r="D42" s="87"/>
      <c r="E42" s="14">
        <v>8709460</v>
      </c>
      <c r="G42" s="20"/>
      <c r="H42" s="40"/>
      <c r="I42" s="43"/>
      <c r="J42" s="40"/>
      <c r="K42" s="43"/>
      <c r="L42" s="20"/>
    </row>
    <row r="43" spans="1:15" ht="18.75" customHeight="1" x14ac:dyDescent="0.3">
      <c r="A43" s="4" t="s">
        <v>97</v>
      </c>
      <c r="B43" s="87" t="s">
        <v>81</v>
      </c>
      <c r="C43" s="87"/>
      <c r="D43" s="87"/>
      <c r="E43" s="14">
        <v>134593260</v>
      </c>
      <c r="G43" s="20"/>
      <c r="H43" s="40"/>
      <c r="I43" s="43"/>
      <c r="J43" s="40"/>
      <c r="K43" s="20"/>
      <c r="L43" s="20"/>
    </row>
    <row r="44" spans="1:15" ht="18.75" customHeight="1" x14ac:dyDescent="0.3">
      <c r="A44" s="4" t="s">
        <v>109</v>
      </c>
      <c r="B44" s="87" t="s">
        <v>82</v>
      </c>
      <c r="C44" s="87"/>
      <c r="D44" s="87"/>
      <c r="E44" s="14">
        <v>23487720</v>
      </c>
      <c r="G44" s="20"/>
      <c r="H44" s="40"/>
      <c r="I44" s="43"/>
      <c r="J44" s="40"/>
      <c r="K44" s="43"/>
      <c r="L44" s="20"/>
    </row>
    <row r="45" spans="1:15" ht="18.75" customHeight="1" x14ac:dyDescent="0.3">
      <c r="A45" s="4" t="s">
        <v>110</v>
      </c>
      <c r="B45" s="87" t="s">
        <v>83</v>
      </c>
      <c r="C45" s="87"/>
      <c r="D45" s="87"/>
      <c r="E45" s="14">
        <v>6872050</v>
      </c>
      <c r="G45" s="20"/>
      <c r="H45" s="40"/>
      <c r="I45" s="43"/>
      <c r="J45" s="40"/>
      <c r="K45" s="20"/>
      <c r="L45" s="20"/>
    </row>
    <row r="46" spans="1:15" ht="18.75" customHeight="1" x14ac:dyDescent="0.3">
      <c r="A46" s="4" t="s">
        <v>111</v>
      </c>
      <c r="B46" s="87" t="s">
        <v>85</v>
      </c>
      <c r="C46" s="87"/>
      <c r="D46" s="87"/>
      <c r="E46" s="14">
        <v>65687590</v>
      </c>
      <c r="G46" s="20"/>
      <c r="H46" s="40"/>
      <c r="I46" s="43"/>
      <c r="J46" s="40"/>
      <c r="K46" s="43"/>
      <c r="L46" s="20"/>
    </row>
    <row r="47" spans="1:15" ht="18.75" customHeight="1" x14ac:dyDescent="0.3">
      <c r="A47" s="4" t="s">
        <v>112</v>
      </c>
      <c r="B47" s="87" t="s">
        <v>107</v>
      </c>
      <c r="C47" s="87"/>
      <c r="D47" s="87"/>
      <c r="E47" s="14">
        <v>8369430</v>
      </c>
      <c r="G47" s="20"/>
      <c r="H47" s="40"/>
      <c r="I47" s="43"/>
      <c r="J47" s="40"/>
      <c r="K47" s="20"/>
      <c r="L47" s="20"/>
    </row>
    <row r="48" spans="1:15" ht="18.75" customHeight="1" x14ac:dyDescent="0.3">
      <c r="A48" s="4" t="s">
        <v>143</v>
      </c>
      <c r="B48" s="87" t="s">
        <v>86</v>
      </c>
      <c r="C48" s="87"/>
      <c r="D48" s="87"/>
      <c r="E48" s="14">
        <v>14247620</v>
      </c>
      <c r="G48" s="20"/>
      <c r="H48" s="40"/>
      <c r="I48" s="43"/>
      <c r="J48" s="40"/>
      <c r="K48" s="20"/>
      <c r="L48" s="20"/>
    </row>
    <row r="49" spans="1:12" ht="18.75" customHeight="1" x14ac:dyDescent="0.3">
      <c r="A49" s="4" t="s">
        <v>144</v>
      </c>
      <c r="B49" s="87" t="s">
        <v>87</v>
      </c>
      <c r="C49" s="87"/>
      <c r="D49" s="87"/>
      <c r="E49" s="14">
        <v>6506630</v>
      </c>
      <c r="G49" s="20"/>
      <c r="H49" s="40"/>
      <c r="I49" s="43"/>
      <c r="J49" s="40"/>
      <c r="K49" s="20"/>
      <c r="L49" s="20"/>
    </row>
    <row r="50" spans="1:12" ht="18.75" customHeight="1" x14ac:dyDescent="0.3">
      <c r="A50" s="4" t="s">
        <v>145</v>
      </c>
      <c r="B50" s="87" t="s">
        <v>80</v>
      </c>
      <c r="C50" s="87"/>
      <c r="D50" s="87"/>
      <c r="E50" s="14">
        <v>7429890</v>
      </c>
      <c r="G50" s="20"/>
      <c r="H50" s="42"/>
      <c r="I50" s="43"/>
      <c r="J50" s="40"/>
      <c r="K50" s="20"/>
      <c r="L50" s="20"/>
    </row>
    <row r="51" spans="1:12" ht="21" customHeight="1" x14ac:dyDescent="0.3">
      <c r="A51" s="5"/>
      <c r="B51" s="87" t="s">
        <v>26</v>
      </c>
      <c r="C51" s="87"/>
      <c r="D51" s="87"/>
      <c r="E51" s="14">
        <f>E33+E29+E27</f>
        <v>1526934130</v>
      </c>
      <c r="G51" s="14">
        <v>1526934130</v>
      </c>
      <c r="H51" s="14">
        <f>G51-E51</f>
        <v>0</v>
      </c>
    </row>
    <row r="52" spans="1:12" ht="12.75" customHeight="1" x14ac:dyDescent="0.3"/>
    <row r="53" spans="1:12" ht="12.75" customHeight="1" x14ac:dyDescent="0.3"/>
    <row r="54" spans="1:12" x14ac:dyDescent="0.3">
      <c r="A54" s="2"/>
      <c r="B54" s="54" t="s">
        <v>48</v>
      </c>
      <c r="C54" s="54"/>
      <c r="D54" s="54"/>
      <c r="E54" s="54"/>
      <c r="F54" s="2"/>
    </row>
    <row r="55" spans="1:12" ht="13.5" customHeight="1" x14ac:dyDescent="0.3"/>
    <row r="56" spans="1:12" x14ac:dyDescent="0.3">
      <c r="A56" s="54" t="s">
        <v>28</v>
      </c>
      <c r="B56" s="54"/>
      <c r="D56" s="54" t="s">
        <v>30</v>
      </c>
      <c r="E56" s="54"/>
      <c r="F56" s="54"/>
    </row>
    <row r="57" spans="1:12" ht="15" customHeight="1" x14ac:dyDescent="0.3">
      <c r="A57" s="78" t="s">
        <v>50</v>
      </c>
      <c r="B57" s="78"/>
      <c r="D57" s="73" t="str">
        <f>'Приложение 1'!E91</f>
        <v>Государственное бюджетное учреждение</v>
      </c>
      <c r="E57" s="73"/>
      <c r="F57" s="73"/>
    </row>
    <row r="58" spans="1:12" ht="15" customHeight="1" x14ac:dyDescent="0.3">
      <c r="A58" s="90" t="s">
        <v>51</v>
      </c>
      <c r="B58" s="90"/>
      <c r="D58" s="73" t="str">
        <f>'Приложение 1'!E92</f>
        <v xml:space="preserve"> здравоохранения  "Магаданский областной </v>
      </c>
      <c r="E58" s="73"/>
      <c r="F58" s="73"/>
    </row>
    <row r="59" spans="1:12" ht="15" customHeight="1" x14ac:dyDescent="0.3">
      <c r="A59" s="90" t="s">
        <v>75</v>
      </c>
      <c r="B59" s="90"/>
      <c r="D59" s="73" t="str">
        <f>'Приложение 1'!E93</f>
        <v>центр охраны материнства и детства"</v>
      </c>
      <c r="E59" s="73"/>
      <c r="F59" s="73"/>
    </row>
    <row r="60" spans="1:12" s="13" customFormat="1" ht="14.25" customHeight="1" x14ac:dyDescent="0.25">
      <c r="A60" s="83" t="s">
        <v>49</v>
      </c>
      <c r="B60" s="83"/>
      <c r="D60" s="83" t="s">
        <v>49</v>
      </c>
      <c r="E60" s="83"/>
      <c r="F60" s="83"/>
    </row>
    <row r="61" spans="1:12" ht="21.75" customHeight="1" x14ac:dyDescent="0.3">
      <c r="A61" s="73"/>
      <c r="B61" s="73"/>
      <c r="D61" s="73"/>
      <c r="E61" s="73"/>
      <c r="F61" s="73"/>
    </row>
    <row r="62" spans="1:12" s="13" customFormat="1" ht="15" x14ac:dyDescent="0.25">
      <c r="A62" s="81" t="s">
        <v>31</v>
      </c>
      <c r="B62" s="81"/>
      <c r="D62" s="81" t="s">
        <v>31</v>
      </c>
      <c r="E62" s="81"/>
      <c r="F62" s="81"/>
    </row>
    <row r="63" spans="1:12" ht="19.5" customHeight="1" x14ac:dyDescent="0.3">
      <c r="A63" s="73" t="str">
        <f>'Приложение 1'!A97:B97</f>
        <v>Анастасия Дмитриевна Щербакова, директор</v>
      </c>
      <c r="B63" s="73"/>
      <c r="D63" s="78" t="str">
        <f>'Приложение 1'!E97</f>
        <v>Булат Балданджапович Жапов, главный врач</v>
      </c>
      <c r="E63" s="78"/>
      <c r="F63" s="78"/>
    </row>
    <row r="64" spans="1:12" s="13" customFormat="1" ht="28.5" customHeight="1" x14ac:dyDescent="0.25">
      <c r="A64" s="83" t="s">
        <v>52</v>
      </c>
      <c r="B64" s="83"/>
      <c r="D64" s="91" t="s">
        <v>52</v>
      </c>
      <c r="E64" s="91"/>
      <c r="F64" s="91"/>
    </row>
    <row r="65" spans="1:6" ht="22.5" customHeight="1" x14ac:dyDescent="0.3">
      <c r="A65" s="54" t="s">
        <v>32</v>
      </c>
      <c r="B65" s="54"/>
      <c r="D65" s="54" t="s">
        <v>32</v>
      </c>
      <c r="E65" s="54"/>
      <c r="F65" s="54"/>
    </row>
    <row r="66" spans="1:6" ht="47.25" customHeight="1" x14ac:dyDescent="0.3"/>
    <row r="67" spans="1:6" ht="25.5" customHeight="1" x14ac:dyDescent="0.3">
      <c r="A67" s="80" t="s">
        <v>29</v>
      </c>
      <c r="B67" s="80"/>
      <c r="D67" s="54" t="s">
        <v>29</v>
      </c>
      <c r="E67" s="54"/>
      <c r="F67" s="54"/>
    </row>
    <row r="68" spans="1:6" ht="19.5" customHeight="1" x14ac:dyDescent="0.3">
      <c r="A68" s="78" t="s">
        <v>53</v>
      </c>
      <c r="B68" s="78"/>
      <c r="D68" s="78" t="s">
        <v>55</v>
      </c>
      <c r="E68" s="78"/>
      <c r="F68" s="78"/>
    </row>
    <row r="69" spans="1:6" ht="19.5" customHeight="1" x14ac:dyDescent="0.3">
      <c r="A69" s="79" t="s">
        <v>54</v>
      </c>
      <c r="B69" s="79"/>
      <c r="D69" s="73" t="s">
        <v>56</v>
      </c>
      <c r="E69" s="73"/>
      <c r="F69" s="73"/>
    </row>
    <row r="70" spans="1:6" ht="19.5" customHeight="1" x14ac:dyDescent="0.3">
      <c r="A70" s="73"/>
      <c r="B70" s="73"/>
      <c r="D70" s="90" t="s">
        <v>57</v>
      </c>
      <c r="E70" s="90"/>
      <c r="F70" s="90"/>
    </row>
    <row r="71" spans="1:6" s="13" customFormat="1" ht="19.5" customHeight="1" x14ac:dyDescent="0.25">
      <c r="A71" s="83" t="s">
        <v>49</v>
      </c>
      <c r="B71" s="83"/>
      <c r="D71" s="83" t="s">
        <v>49</v>
      </c>
      <c r="E71" s="83"/>
      <c r="F71" s="83"/>
    </row>
    <row r="72" spans="1:6" ht="28.5" customHeight="1" x14ac:dyDescent="0.3">
      <c r="A72" s="78"/>
      <c r="B72" s="78"/>
      <c r="D72" s="78"/>
      <c r="E72" s="78"/>
      <c r="F72" s="78"/>
    </row>
    <row r="73" spans="1:6" x14ac:dyDescent="0.3">
      <c r="A73" s="73" t="s">
        <v>31</v>
      </c>
      <c r="B73" s="73"/>
      <c r="D73" s="73" t="s">
        <v>31</v>
      </c>
      <c r="E73" s="73"/>
      <c r="F73" s="73"/>
    </row>
    <row r="74" spans="1:6" x14ac:dyDescent="0.3">
      <c r="A74" s="73" t="str">
        <f>'Приложение 1'!A108:B108</f>
        <v xml:space="preserve"> Ольга Мигдатовна Сухарева, директор</v>
      </c>
      <c r="B74" s="73"/>
      <c r="D74" s="78" t="str">
        <f>'Приложение 1'!E108</f>
        <v>Ольга Сергеевна Сурикова, 
и.о. руководителя</v>
      </c>
      <c r="E74" s="78"/>
      <c r="F74" s="78"/>
    </row>
    <row r="75" spans="1:6" s="13" customFormat="1" ht="30" customHeight="1" x14ac:dyDescent="0.25">
      <c r="A75" s="83" t="s">
        <v>52</v>
      </c>
      <c r="B75" s="83"/>
      <c r="D75" s="83" t="s">
        <v>52</v>
      </c>
      <c r="E75" s="83"/>
      <c r="F75" s="83"/>
    </row>
    <row r="76" spans="1:6" ht="36.75" customHeight="1" x14ac:dyDescent="0.3">
      <c r="A76" s="54" t="s">
        <v>32</v>
      </c>
      <c r="B76" s="54"/>
      <c r="D76" s="54" t="s">
        <v>32</v>
      </c>
      <c r="E76" s="54"/>
      <c r="F76" s="54"/>
    </row>
  </sheetData>
  <mergeCells count="87">
    <mergeCell ref="B54:E54"/>
    <mergeCell ref="A76:B76"/>
    <mergeCell ref="D76:F76"/>
    <mergeCell ref="A73:B73"/>
    <mergeCell ref="D73:F73"/>
    <mergeCell ref="A74:B74"/>
    <mergeCell ref="D74:F74"/>
    <mergeCell ref="A75:B75"/>
    <mergeCell ref="D75:F75"/>
    <mergeCell ref="A70:B70"/>
    <mergeCell ref="D70:F70"/>
    <mergeCell ref="A71:B71"/>
    <mergeCell ref="D71:F71"/>
    <mergeCell ref="A72:B72"/>
    <mergeCell ref="D72:F72"/>
    <mergeCell ref="A67:B67"/>
    <mergeCell ref="D1:F1"/>
    <mergeCell ref="D4:F4"/>
    <mergeCell ref="D5:F5"/>
    <mergeCell ref="D6:F6"/>
    <mergeCell ref="D7:F7"/>
    <mergeCell ref="D2:F2"/>
    <mergeCell ref="D3:F3"/>
    <mergeCell ref="D67:F67"/>
    <mergeCell ref="A68:B68"/>
    <mergeCell ref="D68:F68"/>
    <mergeCell ref="A69:B69"/>
    <mergeCell ref="D69:F69"/>
    <mergeCell ref="A63:B63"/>
    <mergeCell ref="D63:F63"/>
    <mergeCell ref="A64:B64"/>
    <mergeCell ref="D64:F64"/>
    <mergeCell ref="A65:B65"/>
    <mergeCell ref="D65:F65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14:E14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2024-04-25T05:23:55Z</dcterms:modified>
</cp:coreProperties>
</file>